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7B828B3-CB1E-40CE-97BC-CA20B2855029}" xr6:coauthVersionLast="47" xr6:coauthVersionMax="47" xr10:uidLastSave="{00000000-0000-0000-0000-000000000000}"/>
  <bookViews>
    <workbookView xWindow="735" yWindow="735" windowWidth="21600" windowHeight="13920" xr2:uid="{00000000-000D-0000-FFFF-FFFF00000000}"/>
  </bookViews>
  <sheets>
    <sheet name="内訳書" sheetId="3" r:id="rId1"/>
  </sheets>
  <definedNames>
    <definedName name="_xlnm.Print_Area" localSheetId="0">内訳書!$A$1:$O$44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C24" i="3"/>
  <c r="C25" i="3"/>
  <c r="C26" i="3"/>
  <c r="C27" i="3"/>
  <c r="C28" i="3"/>
  <c r="C29" i="3"/>
  <c r="C30" i="3"/>
  <c r="C31" i="3"/>
  <c r="C32" i="3"/>
  <c r="C33" i="3"/>
  <c r="C34" i="3"/>
  <c r="I26" i="3"/>
  <c r="J26" i="3" s="1"/>
  <c r="I28" i="3"/>
  <c r="J28" i="3" s="1"/>
  <c r="I27" i="3"/>
  <c r="J27" i="3" s="1"/>
  <c r="E34" i="3" l="1"/>
  <c r="G34" i="3" s="1"/>
  <c r="E33" i="3"/>
  <c r="G33" i="3" s="1"/>
  <c r="E32" i="3"/>
  <c r="G32" i="3" s="1"/>
  <c r="E31" i="3"/>
  <c r="G31" i="3" s="1"/>
  <c r="E30" i="3"/>
  <c r="G30" i="3" s="1"/>
  <c r="E29" i="3"/>
  <c r="G29" i="3" s="1"/>
  <c r="E28" i="3"/>
  <c r="G28" i="3" s="1"/>
  <c r="E27" i="3"/>
  <c r="G27" i="3" s="1"/>
  <c r="E26" i="3"/>
  <c r="G26" i="3" s="1"/>
  <c r="E25" i="3"/>
  <c r="G25" i="3" s="1"/>
  <c r="E24" i="3"/>
  <c r="G24" i="3" s="1"/>
  <c r="E23" i="3" l="1"/>
  <c r="G23" i="3" s="1"/>
  <c r="A38" i="3"/>
  <c r="I38" i="3" l="1"/>
  <c r="I37" i="3"/>
  <c r="B13" i="3"/>
  <c r="B8" i="3"/>
  <c r="L34" i="3"/>
  <c r="M34" i="3" s="1"/>
  <c r="N34" i="3" s="1"/>
  <c r="L33" i="3"/>
  <c r="M33" i="3" s="1"/>
  <c r="N33" i="3" s="1"/>
  <c r="L32" i="3"/>
  <c r="M32" i="3" s="1"/>
  <c r="N32" i="3" s="1"/>
  <c r="L31" i="3"/>
  <c r="M31" i="3" s="1"/>
  <c r="N31" i="3" s="1"/>
  <c r="L30" i="3"/>
  <c r="M30" i="3" s="1"/>
  <c r="N30" i="3" s="1"/>
  <c r="L29" i="3"/>
  <c r="M29" i="3" s="1"/>
  <c r="N29" i="3" s="1"/>
  <c r="N28" i="3"/>
  <c r="N27" i="3"/>
  <c r="N26" i="3"/>
  <c r="L25" i="3"/>
  <c r="M25" i="3" s="1"/>
  <c r="N25" i="3" s="1"/>
  <c r="L24" i="3"/>
  <c r="M24" i="3" s="1"/>
  <c r="N24" i="3" s="1"/>
  <c r="L23" i="3"/>
  <c r="M23" i="3" s="1"/>
  <c r="N23" i="3" s="1"/>
  <c r="O23" i="3" l="1"/>
  <c r="O24" i="3"/>
  <c r="O26" i="3"/>
  <c r="O28" i="3"/>
  <c r="O32" i="3"/>
  <c r="O29" i="3"/>
  <c r="O30" i="3"/>
  <c r="O27" i="3"/>
  <c r="O31" i="3"/>
  <c r="O33" i="3"/>
  <c r="O34" i="3"/>
  <c r="O25" i="3"/>
  <c r="O35" i="3" l="1"/>
  <c r="G37" i="3" s="1"/>
  <c r="G38" i="3" s="1"/>
</calcChain>
</file>

<file path=xl/sharedStrings.xml><?xml version="1.0" encoding="utf-8"?>
<sst xmlns="http://schemas.openxmlformats.org/spreadsheetml/2006/main" count="69" uniqueCount="55">
  <si>
    <t>年　　月</t>
    <rPh sb="0" eb="1">
      <t>ネン</t>
    </rPh>
    <rPh sb="3" eb="4">
      <t>ツキ</t>
    </rPh>
    <phoneticPr fontId="1"/>
  </si>
  <si>
    <t>内　訳　書　（　計　算　書　）</t>
    <rPh sb="0" eb="1">
      <t>ウチ</t>
    </rPh>
    <rPh sb="2" eb="3">
      <t>ヤク</t>
    </rPh>
    <rPh sb="4" eb="5">
      <t>ショ</t>
    </rPh>
    <rPh sb="8" eb="9">
      <t>ケイ</t>
    </rPh>
    <rPh sb="10" eb="11">
      <t>サン</t>
    </rPh>
    <rPh sb="12" eb="13">
      <t>ショ</t>
    </rPh>
    <phoneticPr fontId="1"/>
  </si>
  <si>
    <t>[円/kW･月]</t>
    <phoneticPr fontId="1"/>
  </si>
  <si>
    <t>契約電力</t>
    <rPh sb="0" eb="2">
      <t>ケイヤク</t>
    </rPh>
    <rPh sb="2" eb="4">
      <t>デンリョク</t>
    </rPh>
    <phoneticPr fontId="1"/>
  </si>
  <si>
    <t>電力量料金単価</t>
    <rPh sb="0" eb="2">
      <t>デンリョク</t>
    </rPh>
    <phoneticPr fontId="1"/>
  </si>
  <si>
    <t>[kWh]</t>
    <phoneticPr fontId="1"/>
  </si>
  <si>
    <t>[円]</t>
    <phoneticPr fontId="1"/>
  </si>
  <si>
    <t>基本料金単価</t>
    <rPh sb="0" eb="2">
      <t>キホン</t>
    </rPh>
    <rPh sb="2" eb="4">
      <t>リョウキン</t>
    </rPh>
    <rPh sb="4" eb="6">
      <t>タンカ</t>
    </rPh>
    <phoneticPr fontId="1"/>
  </si>
  <si>
    <t>夏季（7～9月）</t>
    <rPh sb="0" eb="2">
      <t>カキ</t>
    </rPh>
    <rPh sb="6" eb="7">
      <t>ツキ</t>
    </rPh>
    <phoneticPr fontId="1"/>
  </si>
  <si>
    <t>その他季</t>
    <rPh sb="2" eb="4">
      <t>タキ</t>
    </rPh>
    <phoneticPr fontId="1"/>
  </si>
  <si>
    <t>[kW]</t>
    <phoneticPr fontId="1"/>
  </si>
  <si>
    <t>[円]</t>
    <rPh sb="1" eb="2">
      <t>エン</t>
    </rPh>
    <phoneticPr fontId="1"/>
  </si>
  <si>
    <t>単価</t>
    <rPh sb="0" eb="2">
      <t>タンカ</t>
    </rPh>
    <phoneticPr fontId="1"/>
  </si>
  <si>
    <t>[円/kWh]</t>
    <rPh sb="1" eb="2">
      <t>エン</t>
    </rPh>
    <phoneticPr fontId="1"/>
  </si>
  <si>
    <t>金額</t>
    <rPh sb="0" eb="2">
      <t>キンガク</t>
    </rPh>
    <phoneticPr fontId="1"/>
  </si>
  <si>
    <t>各月電気料金</t>
    <rPh sb="0" eb="2">
      <t>カクゲツ</t>
    </rPh>
    <rPh sb="2" eb="4">
      <t>デンキ</t>
    </rPh>
    <rPh sb="4" eb="6">
      <t>リョウキン</t>
    </rPh>
    <phoneticPr fontId="1"/>
  </si>
  <si>
    <t>商号又は名称　：</t>
    <rPh sb="0" eb="2">
      <t>ショウゴウ</t>
    </rPh>
    <rPh sb="2" eb="3">
      <t>マタ</t>
    </rPh>
    <rPh sb="4" eb="6">
      <t>メイショウ</t>
    </rPh>
    <phoneticPr fontId="1"/>
  </si>
  <si>
    <t>常時電力</t>
    <rPh sb="0" eb="2">
      <t>ジョウジ</t>
    </rPh>
    <rPh sb="2" eb="4">
      <t>デンリョク</t>
    </rPh>
    <phoneticPr fontId="1"/>
  </si>
  <si>
    <t>使用電力量</t>
    <rPh sb="0" eb="2">
      <t>シヨウ</t>
    </rPh>
    <rPh sb="2" eb="4">
      <t>デンリョク</t>
    </rPh>
    <rPh sb="4" eb="5">
      <t>リョウ</t>
    </rPh>
    <phoneticPr fontId="1"/>
  </si>
  <si>
    <t>夏季</t>
    <rPh sb="0" eb="2">
      <t>カキ</t>
    </rPh>
    <phoneticPr fontId="11"/>
  </si>
  <si>
    <t>その他季</t>
    <rPh sb="2" eb="3">
      <t>タ</t>
    </rPh>
    <rPh sb="3" eb="4">
      <t>キ</t>
    </rPh>
    <phoneticPr fontId="11"/>
  </si>
  <si>
    <t>基　本　料　金</t>
    <rPh sb="0" eb="1">
      <t>モト</t>
    </rPh>
    <rPh sb="2" eb="3">
      <t>ホン</t>
    </rPh>
    <rPh sb="4" eb="5">
      <t>リョウ</t>
    </rPh>
    <rPh sb="6" eb="7">
      <t>キン</t>
    </rPh>
    <phoneticPr fontId="1"/>
  </si>
  <si>
    <t>電　力　量　料　金</t>
    <rPh sb="0" eb="1">
      <t>デン</t>
    </rPh>
    <rPh sb="2" eb="3">
      <t>チカラ</t>
    </rPh>
    <rPh sb="4" eb="5">
      <t>リョウ</t>
    </rPh>
    <rPh sb="6" eb="7">
      <t>リョウ</t>
    </rPh>
    <rPh sb="8" eb="9">
      <t>キン</t>
    </rPh>
    <phoneticPr fontId="1"/>
  </si>
  <si>
    <t>(A)</t>
    <phoneticPr fontId="11"/>
  </si>
  <si>
    <t>(B)</t>
    <phoneticPr fontId="11"/>
  </si>
  <si>
    <t>力率
割引率</t>
    <rPh sb="0" eb="1">
      <t>リキ</t>
    </rPh>
    <rPh sb="1" eb="2">
      <t>リツ</t>
    </rPh>
    <rPh sb="3" eb="5">
      <t>ワリビキ</t>
    </rPh>
    <rPh sb="5" eb="6">
      <t>リツ</t>
    </rPh>
    <phoneticPr fontId="1"/>
  </si>
  <si>
    <t>(C)</t>
    <phoneticPr fontId="11"/>
  </si>
  <si>
    <t>(H)</t>
    <phoneticPr fontId="11"/>
  </si>
  <si>
    <t>(I)=(D)+(G)-(H)</t>
    <phoneticPr fontId="1"/>
  </si>
  <si>
    <t>(J)</t>
    <phoneticPr fontId="11"/>
  </si>
  <si>
    <t>(K)</t>
    <phoneticPr fontId="11"/>
  </si>
  <si>
    <t>(M)</t>
    <phoneticPr fontId="11"/>
  </si>
  <si>
    <t>(N)</t>
    <phoneticPr fontId="11"/>
  </si>
  <si>
    <t>割引等月額</t>
    <rPh sb="0" eb="3">
      <t>ワリビキトウ</t>
    </rPh>
    <rPh sb="3" eb="5">
      <t>ゲツガク</t>
    </rPh>
    <phoneticPr fontId="1"/>
  </si>
  <si>
    <t>電力量料金</t>
    <phoneticPr fontId="1"/>
  </si>
  <si>
    <t>月額</t>
    <rPh sb="0" eb="2">
      <t>ゲツガク</t>
    </rPh>
    <phoneticPr fontId="1"/>
  </si>
  <si>
    <t>(Q)=(I)+(P)</t>
    <phoneticPr fontId="11"/>
  </si>
  <si>
    <t>1年間の電力量料金　[円]  (R)</t>
    <rPh sb="1" eb="3">
      <t>ネンカン</t>
    </rPh>
    <rPh sb="4" eb="6">
      <t>デンリョク</t>
    </rPh>
    <rPh sb="6" eb="7">
      <t>リョウ</t>
    </rPh>
    <rPh sb="7" eb="9">
      <t>リョウキン</t>
    </rPh>
    <phoneticPr fontId="1"/>
  </si>
  <si>
    <t>年間総価（R）</t>
    <rPh sb="0" eb="2">
      <t>ネンカン</t>
    </rPh>
    <rPh sb="2" eb="3">
      <t>ソウ</t>
    </rPh>
    <rPh sb="3" eb="4">
      <t>カ</t>
    </rPh>
    <phoneticPr fontId="1"/>
  </si>
  <si>
    <t>(P)=(L)or(O)</t>
    <phoneticPr fontId="11"/>
  </si>
  <si>
    <t>※契約期間における予定平均力率は１００％とする。</t>
    <rPh sb="1" eb="3">
      <t>ケイヤク</t>
    </rPh>
    <rPh sb="3" eb="5">
      <t>キカン</t>
    </rPh>
    <rPh sb="9" eb="11">
      <t>ヨテイ</t>
    </rPh>
    <rPh sb="11" eb="13">
      <t>ヘイキン</t>
    </rPh>
    <rPh sb="13" eb="15">
      <t>リキリツ</t>
    </rPh>
    <phoneticPr fontId="11"/>
  </si>
  <si>
    <t>※入札書記載金額（S）に１円未満の端数が生じたときは切り上げる。</t>
    <rPh sb="1" eb="4">
      <t>ニュウサツショ</t>
    </rPh>
    <rPh sb="4" eb="6">
      <t>キサイ</t>
    </rPh>
    <rPh sb="6" eb="8">
      <t>キンガク</t>
    </rPh>
    <rPh sb="13" eb="14">
      <t>エン</t>
    </rPh>
    <rPh sb="14" eb="16">
      <t>ミマン</t>
    </rPh>
    <rPh sb="17" eb="19">
      <t>ハスウ</t>
    </rPh>
    <rPh sb="20" eb="21">
      <t>ショウ</t>
    </rPh>
    <rPh sb="26" eb="27">
      <t>キ</t>
    </rPh>
    <rPh sb="28" eb="29">
      <t>ア</t>
    </rPh>
    <phoneticPr fontId="11"/>
  </si>
  <si>
    <t>※基本料金及び電力量料金は、計算後、掛け放しとし、各月電気料金（Q）は計算した額を１円未満切り捨てとする。</t>
    <rPh sb="1" eb="3">
      <t>キホン</t>
    </rPh>
    <rPh sb="3" eb="5">
      <t>リョウキン</t>
    </rPh>
    <rPh sb="5" eb="6">
      <t>オヨ</t>
    </rPh>
    <rPh sb="7" eb="10">
      <t>デンリョクリョウ</t>
    </rPh>
    <rPh sb="10" eb="12">
      <t>リョウキン</t>
    </rPh>
    <rPh sb="14" eb="16">
      <t>ケイサン</t>
    </rPh>
    <rPh sb="16" eb="17">
      <t>ゴ</t>
    </rPh>
    <rPh sb="18" eb="19">
      <t>カ</t>
    </rPh>
    <rPh sb="20" eb="21">
      <t>ハナ</t>
    </rPh>
    <rPh sb="25" eb="27">
      <t>カクツキ</t>
    </rPh>
    <rPh sb="27" eb="29">
      <t>デンキ</t>
    </rPh>
    <rPh sb="29" eb="31">
      <t>リョウキン</t>
    </rPh>
    <rPh sb="35" eb="37">
      <t>ケイサン</t>
    </rPh>
    <rPh sb="39" eb="40">
      <t>ガク</t>
    </rPh>
    <rPh sb="42" eb="43">
      <t>エン</t>
    </rPh>
    <rPh sb="43" eb="45">
      <t>ミマン</t>
    </rPh>
    <rPh sb="45" eb="46">
      <t>キ</t>
    </rPh>
    <rPh sb="47" eb="48">
      <t>ス</t>
    </rPh>
    <phoneticPr fontId="11"/>
  </si>
  <si>
    <t>※夏季は毎年7月1日から9月30日までの期間、その他季は夏季以外の期間とする。</t>
    <rPh sb="1" eb="3">
      <t>カキ</t>
    </rPh>
    <rPh sb="4" eb="6">
      <t>マイトシ</t>
    </rPh>
    <rPh sb="7" eb="8">
      <t>ガツ</t>
    </rPh>
    <rPh sb="9" eb="10">
      <t>ニチ</t>
    </rPh>
    <rPh sb="13" eb="14">
      <t>ガツ</t>
    </rPh>
    <rPh sb="16" eb="17">
      <t>ニチ</t>
    </rPh>
    <rPh sb="20" eb="22">
      <t>キカン</t>
    </rPh>
    <rPh sb="25" eb="26">
      <t>タ</t>
    </rPh>
    <rPh sb="26" eb="27">
      <t>キ</t>
    </rPh>
    <rPh sb="28" eb="30">
      <t>カキ</t>
    </rPh>
    <rPh sb="30" eb="32">
      <t>イガイ</t>
    </rPh>
    <rPh sb="33" eb="35">
      <t>キカン</t>
    </rPh>
    <phoneticPr fontId="11"/>
  </si>
  <si>
    <t>（様式第６号－１）</t>
    <rPh sb="1" eb="3">
      <t>ヨウシキ</t>
    </rPh>
    <rPh sb="3" eb="4">
      <t>ダイ</t>
    </rPh>
    <rPh sb="5" eb="6">
      <t>ゴウ</t>
    </rPh>
    <phoneticPr fontId="11"/>
  </si>
  <si>
    <t>（用紙Ａ４）</t>
    <rPh sb="1" eb="3">
      <t>ヨウシ</t>
    </rPh>
    <phoneticPr fontId="11"/>
  </si>
  <si>
    <t>(D)=(A)x(B)x(C)</t>
    <phoneticPr fontId="11"/>
  </si>
  <si>
    <t>(L)=(J)x(K)</t>
    <phoneticPr fontId="11"/>
  </si>
  <si>
    <t>(O)=(M)x(N)</t>
    <phoneticPr fontId="11"/>
  </si>
  <si>
    <t>2 基本料金</t>
    <rPh sb="2" eb="4">
      <t>キホン</t>
    </rPh>
    <rPh sb="4" eb="6">
      <t>リョウキン</t>
    </rPh>
    <phoneticPr fontId="1"/>
  </si>
  <si>
    <t>3 電力量料金</t>
    <rPh sb="2" eb="5">
      <t>デンリョクリョウ</t>
    </rPh>
    <rPh sb="5" eb="7">
      <t>リョウキン</t>
    </rPh>
    <phoneticPr fontId="1"/>
  </si>
  <si>
    <t>1 税込み単価、税抜き単価の別</t>
    <rPh sb="2" eb="4">
      <t>ゼイコミ</t>
    </rPh>
    <rPh sb="5" eb="7">
      <t>タンカ</t>
    </rPh>
    <rPh sb="8" eb="10">
      <t>ゼイヌキ</t>
    </rPh>
    <rPh sb="11" eb="13">
      <t>タンカ</t>
    </rPh>
    <rPh sb="14" eb="15">
      <t>ベツ</t>
    </rPh>
    <phoneticPr fontId="11"/>
  </si>
  <si>
    <t>税込み単価</t>
  </si>
  <si>
    <t>件名　：　群馬県立女子大学及び群馬県立県民健康科学大学で使用する電気</t>
    <rPh sb="0" eb="2">
      <t>ケンメイ</t>
    </rPh>
    <rPh sb="5" eb="7">
      <t>グンマ</t>
    </rPh>
    <rPh sb="7" eb="9">
      <t>ケンリツ</t>
    </rPh>
    <rPh sb="9" eb="11">
      <t>ジョシ</t>
    </rPh>
    <rPh sb="11" eb="13">
      <t>ダイガク</t>
    </rPh>
    <rPh sb="13" eb="14">
      <t>オヨ</t>
    </rPh>
    <rPh sb="15" eb="18">
      <t>グンマケン</t>
    </rPh>
    <rPh sb="18" eb="19">
      <t>リツ</t>
    </rPh>
    <rPh sb="19" eb="21">
      <t>ケンミン</t>
    </rPh>
    <rPh sb="21" eb="23">
      <t>ケンコウ</t>
    </rPh>
    <rPh sb="23" eb="25">
      <t>カガク</t>
    </rPh>
    <rPh sb="25" eb="27">
      <t>ダイガク</t>
    </rPh>
    <rPh sb="28" eb="30">
      <t>シヨウ</t>
    </rPh>
    <rPh sb="32" eb="34">
      <t>デンキ</t>
    </rPh>
    <phoneticPr fontId="1"/>
  </si>
  <si>
    <t>※電力量料金単価には燃料費等調整制度（燃料費調整及び市場価格調整）及び再生可能エネルギー電気の利用の促進に関する特別措置法に基づく賦課金は含めない。</t>
    <rPh sb="1" eb="4">
      <t>デンリョクリョウ</t>
    </rPh>
    <rPh sb="4" eb="6">
      <t>リョウキン</t>
    </rPh>
    <rPh sb="6" eb="8">
      <t>タンカ</t>
    </rPh>
    <rPh sb="10" eb="13">
      <t>ネンリョウヒ</t>
    </rPh>
    <rPh sb="13" eb="14">
      <t>トウ</t>
    </rPh>
    <rPh sb="14" eb="16">
      <t>チョウセイ</t>
    </rPh>
    <rPh sb="16" eb="18">
      <t>セイド</t>
    </rPh>
    <rPh sb="19" eb="21">
      <t>ネンリョウ</t>
    </rPh>
    <rPh sb="21" eb="22">
      <t>ヒ</t>
    </rPh>
    <rPh sb="22" eb="24">
      <t>チョウセイ</t>
    </rPh>
    <rPh sb="24" eb="25">
      <t>オヨ</t>
    </rPh>
    <rPh sb="26" eb="28">
      <t>シジョウ</t>
    </rPh>
    <rPh sb="28" eb="30">
      <t>カカク</t>
    </rPh>
    <rPh sb="30" eb="32">
      <t>チョウセイ</t>
    </rPh>
    <rPh sb="33" eb="34">
      <t>オヨ</t>
    </rPh>
    <rPh sb="35" eb="37">
      <t>サイセイ</t>
    </rPh>
    <rPh sb="37" eb="39">
      <t>カノウ</t>
    </rPh>
    <rPh sb="44" eb="46">
      <t>デンキ</t>
    </rPh>
    <rPh sb="47" eb="49">
      <t>リヨウ</t>
    </rPh>
    <rPh sb="50" eb="52">
      <t>ソクシン</t>
    </rPh>
    <rPh sb="53" eb="54">
      <t>カン</t>
    </rPh>
    <rPh sb="56" eb="58">
      <t>トクベツ</t>
    </rPh>
    <rPh sb="58" eb="61">
      <t>ソチホウ</t>
    </rPh>
    <rPh sb="62" eb="63">
      <t>モト</t>
    </rPh>
    <rPh sb="65" eb="68">
      <t>フカキン</t>
    </rPh>
    <rPh sb="69" eb="70">
      <t>フク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</si>
</sst>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yyyy&quot;年&quot;m&quot;月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0" fontId="3" fillId="0" borderId="0" xfId="1" applyNumberFormat="1" applyFont="1" applyBorder="1" applyAlignment="1">
      <alignment horizontal="center" vertical="center"/>
    </xf>
    <xf numFmtId="40" fontId="3" fillId="0" borderId="0" xfId="1" applyNumberFormat="1" applyFont="1" applyBorder="1" applyAlignment="1">
      <alignment vertical="center"/>
    </xf>
    <xf numFmtId="38" fontId="3" fillId="0" borderId="0" xfId="1" applyFont="1">
      <alignment vertical="center"/>
    </xf>
    <xf numFmtId="0" fontId="5" fillId="0" borderId="0" xfId="0" applyFont="1">
      <alignment vertical="center"/>
    </xf>
    <xf numFmtId="38" fontId="3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8" fontId="3" fillId="2" borderId="30" xfId="1" applyFont="1" applyFill="1" applyBorder="1" applyAlignment="1">
      <alignment horizontal="center" vertical="center"/>
    </xf>
    <xf numFmtId="38" fontId="3" fillId="2" borderId="31" xfId="1" applyFont="1" applyFill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38" fontId="3" fillId="0" borderId="30" xfId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32" xfId="0" applyFont="1" applyBorder="1" applyAlignment="1">
      <alignment horizontal="center" vertical="center"/>
    </xf>
    <xf numFmtId="0" fontId="10" fillId="0" borderId="0" xfId="0" applyFont="1">
      <alignment vertical="center"/>
    </xf>
    <xf numFmtId="40" fontId="3" fillId="2" borderId="33" xfId="1" applyNumberFormat="1" applyFont="1" applyFill="1" applyBorder="1" applyAlignment="1">
      <alignment horizontal="center" vertical="center"/>
    </xf>
    <xf numFmtId="40" fontId="3" fillId="2" borderId="34" xfId="1" applyNumberFormat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40" fontId="3" fillId="0" borderId="2" xfId="1" applyNumberFormat="1" applyFont="1" applyBorder="1" applyAlignment="1">
      <alignment horizontal="center" vertical="center"/>
    </xf>
    <xf numFmtId="40" fontId="3" fillId="2" borderId="14" xfId="1" applyNumberFormat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38" fontId="3" fillId="2" borderId="33" xfId="1" applyFont="1" applyFill="1" applyBorder="1" applyAlignment="1">
      <alignment horizontal="center" vertical="center"/>
    </xf>
    <xf numFmtId="38" fontId="3" fillId="2" borderId="35" xfId="1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40" fontId="5" fillId="0" borderId="0" xfId="1" applyNumberFormat="1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0" fontId="3" fillId="0" borderId="1" xfId="1" applyNumberFormat="1" applyFont="1" applyBorder="1" applyAlignment="1">
      <alignment horizontal="center" vertical="center"/>
    </xf>
    <xf numFmtId="40" fontId="3" fillId="0" borderId="8" xfId="1" applyNumberFormat="1" applyFont="1" applyBorder="1" applyAlignment="1">
      <alignment horizontal="center" vertical="center"/>
    </xf>
    <xf numFmtId="40" fontId="5" fillId="0" borderId="0" xfId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3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40" fontId="3" fillId="0" borderId="39" xfId="1" applyNumberFormat="1" applyFont="1" applyBorder="1" applyAlignment="1">
      <alignment horizontal="center" vertical="center"/>
    </xf>
    <xf numFmtId="40" fontId="3" fillId="0" borderId="40" xfId="1" applyNumberFormat="1" applyFont="1" applyBorder="1" applyAlignment="1">
      <alignment horizontal="center" vertical="center"/>
    </xf>
    <xf numFmtId="40" fontId="3" fillId="0" borderId="41" xfId="1" applyNumberFormat="1" applyFont="1" applyBorder="1" applyAlignment="1">
      <alignment horizontal="center" vertical="center"/>
    </xf>
    <xf numFmtId="0" fontId="6" fillId="0" borderId="38" xfId="0" quotePrefix="1" applyFont="1" applyBorder="1" applyAlignment="1">
      <alignment horizontal="center" vertical="top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3" fillId="0" borderId="39" xfId="0" applyFont="1" applyBorder="1">
      <alignment vertical="center"/>
    </xf>
    <xf numFmtId="0" fontId="3" fillId="0" borderId="37" xfId="0" applyFont="1" applyBorder="1">
      <alignment vertical="center"/>
    </xf>
    <xf numFmtId="2" fontId="3" fillId="0" borderId="40" xfId="0" applyNumberFormat="1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2" fontId="3" fillId="2" borderId="39" xfId="0" applyNumberFormat="1" applyFont="1" applyFill="1" applyBorder="1" applyAlignment="1">
      <alignment horizontal="center" vertical="center"/>
    </xf>
    <xf numFmtId="2" fontId="3" fillId="2" borderId="40" xfId="0" applyNumberFormat="1" applyFont="1" applyFill="1" applyBorder="1" applyAlignment="1">
      <alignment horizontal="center" vertical="center"/>
    </xf>
    <xf numFmtId="40" fontId="3" fillId="2" borderId="40" xfId="1" applyNumberFormat="1" applyFont="1" applyFill="1" applyBorder="1" applyAlignment="1">
      <alignment horizontal="center" vertical="center"/>
    </xf>
    <xf numFmtId="2" fontId="3" fillId="2" borderId="4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0" fontId="3" fillId="4" borderId="20" xfId="1" applyNumberFormat="1" applyFont="1" applyFill="1" applyBorder="1" applyAlignment="1">
      <alignment horizontal="center" vertical="center"/>
    </xf>
    <xf numFmtId="40" fontId="3" fillId="4" borderId="21" xfId="1" applyNumberFormat="1" applyFont="1" applyFill="1" applyBorder="1" applyAlignment="1">
      <alignment horizontal="center" vertical="center"/>
    </xf>
    <xf numFmtId="40" fontId="3" fillId="4" borderId="22" xfId="1" applyNumberFormat="1" applyFont="1" applyFill="1" applyBorder="1" applyAlignment="1">
      <alignment horizontal="center" vertical="center"/>
    </xf>
    <xf numFmtId="40" fontId="3" fillId="4" borderId="23" xfId="1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2" fontId="3" fillId="3" borderId="27" xfId="0" applyNumberFormat="1" applyFont="1" applyFill="1" applyBorder="1" applyAlignment="1">
      <alignment horizontal="center" vertical="center"/>
    </xf>
    <xf numFmtId="2" fontId="3" fillId="3" borderId="28" xfId="0" applyNumberFormat="1" applyFont="1" applyFill="1" applyBorder="1" applyAlignment="1">
      <alignment horizontal="center" vertical="center"/>
    </xf>
    <xf numFmtId="40" fontId="3" fillId="3" borderId="27" xfId="1" applyNumberFormat="1" applyFont="1" applyFill="1" applyBorder="1" applyAlignment="1">
      <alignment horizontal="center" vertical="center"/>
    </xf>
    <xf numFmtId="40" fontId="3" fillId="3" borderId="29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showGridLines="0" tabSelected="1" view="pageBreakPreview" topLeftCell="A17" zoomScale="80" zoomScaleNormal="80" zoomScaleSheetLayoutView="80" workbookViewId="0">
      <selection activeCell="J26" sqref="J26"/>
    </sheetView>
  </sheetViews>
  <sheetFormatPr defaultRowHeight="13.5" x14ac:dyDescent="0.15"/>
  <cols>
    <col min="1" max="1" width="15.375" customWidth="1"/>
    <col min="2" max="2" width="8.75" bestFit="1" customWidth="1"/>
    <col min="3" max="3" width="9.75" bestFit="1" customWidth="1"/>
    <col min="4" max="4" width="6.25" bestFit="1" customWidth="1"/>
    <col min="5" max="5" width="19.25" customWidth="1"/>
    <col min="6" max="6" width="10.75" customWidth="1"/>
    <col min="7" max="7" width="17" bestFit="1" customWidth="1"/>
    <col min="8" max="8" width="10.625" bestFit="1" customWidth="1"/>
    <col min="9" max="9" width="9.625" bestFit="1" customWidth="1"/>
    <col min="10" max="10" width="15.5" bestFit="1" customWidth="1"/>
    <col min="11" max="11" width="10.625" bestFit="1" customWidth="1"/>
    <col min="12" max="12" width="9.625" bestFit="1" customWidth="1"/>
    <col min="13" max="13" width="15.375" bestFit="1" customWidth="1"/>
    <col min="14" max="14" width="13.625" bestFit="1" customWidth="1"/>
    <col min="15" max="15" width="14.125" bestFit="1" customWidth="1"/>
  </cols>
  <sheetData>
    <row r="1" spans="1:15" ht="18.75" x14ac:dyDescent="0.15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1" t="s">
        <v>45</v>
      </c>
    </row>
    <row r="2" spans="1:15" ht="28.5" x14ac:dyDescent="0.1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0.1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"/>
    </row>
    <row r="4" spans="1:15" ht="24.75" x14ac:dyDescent="0.15">
      <c r="A4" s="35" t="s">
        <v>53</v>
      </c>
      <c r="B4" s="1"/>
      <c r="C4" s="1"/>
      <c r="D4" s="1"/>
      <c r="E4" s="1"/>
      <c r="F4" s="1"/>
      <c r="G4" s="1"/>
      <c r="H4" s="1"/>
      <c r="I4" s="33"/>
      <c r="J4" s="33"/>
      <c r="K4" s="45" t="s">
        <v>16</v>
      </c>
      <c r="L4" s="45"/>
      <c r="M4" s="97"/>
      <c r="N4" s="97"/>
      <c r="O4" s="97"/>
    </row>
    <row r="5" spans="1:15" ht="10.15" customHeight="1" thickBot="1" x14ac:dyDescent="0.2">
      <c r="A5" s="35"/>
      <c r="B5" s="1"/>
      <c r="C5" s="1"/>
      <c r="D5" s="1"/>
      <c r="E5" s="1"/>
      <c r="F5" s="1"/>
      <c r="G5" s="1"/>
      <c r="H5" s="1"/>
      <c r="I5" s="33"/>
      <c r="J5" s="33"/>
      <c r="K5" s="33"/>
      <c r="L5" s="33"/>
      <c r="M5" s="83"/>
      <c r="N5" s="83"/>
      <c r="O5" s="83"/>
    </row>
    <row r="6" spans="1:15" ht="23.25" thickBot="1" x14ac:dyDescent="0.2">
      <c r="A6" s="6" t="s">
        <v>51</v>
      </c>
      <c r="B6" s="1"/>
      <c r="C6" s="1"/>
      <c r="D6" s="1"/>
      <c r="E6" s="84" t="s">
        <v>52</v>
      </c>
      <c r="F6" s="1"/>
      <c r="G6" s="1"/>
      <c r="H6" s="1"/>
      <c r="I6" s="33"/>
      <c r="J6" s="33"/>
      <c r="K6" s="33"/>
      <c r="L6" s="33"/>
      <c r="M6" s="83"/>
      <c r="N6" s="83"/>
      <c r="O6" s="83"/>
    </row>
    <row r="7" spans="1:15" ht="10.1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9.5" x14ac:dyDescent="0.15">
      <c r="A8" s="6" t="s">
        <v>49</v>
      </c>
      <c r="B8" s="46" t="str">
        <f>IF($E$6="税込み単価","（税込み金額で記入）","（税抜き金額で記入）")</f>
        <v>（税込み金額で記入）</v>
      </c>
      <c r="C8" s="46"/>
      <c r="D8" s="55"/>
      <c r="E8" s="15"/>
      <c r="F8" s="15"/>
      <c r="G8" s="15"/>
      <c r="H8" s="1"/>
      <c r="I8" s="1"/>
      <c r="J8" s="1"/>
      <c r="K8" s="1"/>
      <c r="L8" s="1"/>
      <c r="M8" s="1"/>
      <c r="N8" s="1"/>
      <c r="O8" s="1"/>
    </row>
    <row r="9" spans="1:15" ht="10.15" customHeight="1" thickBot="1" x14ac:dyDescent="0.2">
      <c r="A9" s="2"/>
      <c r="B9" s="2"/>
      <c r="C9" s="2"/>
      <c r="D9" s="2"/>
      <c r="E9" s="2"/>
      <c r="F9" s="2"/>
      <c r="G9" s="2"/>
      <c r="H9" s="3"/>
      <c r="I9" s="1"/>
      <c r="J9" s="1"/>
      <c r="K9" s="1"/>
      <c r="L9" s="1"/>
      <c r="M9" s="1"/>
      <c r="N9" s="1"/>
      <c r="O9" s="1"/>
    </row>
    <row r="10" spans="1:15" ht="18.75" x14ac:dyDescent="0.15">
      <c r="A10" s="53" t="s">
        <v>7</v>
      </c>
      <c r="B10" s="88"/>
      <c r="C10" s="89"/>
      <c r="D10" s="3"/>
      <c r="E10" s="3"/>
      <c r="F10" s="1"/>
      <c r="G10" s="4"/>
      <c r="H10" s="4"/>
      <c r="I10" s="1"/>
      <c r="J10" s="1"/>
      <c r="K10" s="1"/>
      <c r="L10" s="1"/>
      <c r="M10" s="1"/>
      <c r="N10" s="1"/>
      <c r="O10" s="1"/>
    </row>
    <row r="11" spans="1:15" ht="19.5" thickBot="1" x14ac:dyDescent="0.2">
      <c r="A11" s="54" t="s">
        <v>2</v>
      </c>
      <c r="B11" s="90"/>
      <c r="C11" s="91"/>
      <c r="D11" s="3"/>
      <c r="E11" s="3"/>
      <c r="F11" s="4"/>
      <c r="G11" s="4"/>
      <c r="H11" s="4"/>
      <c r="I11" s="1"/>
      <c r="J11" s="1"/>
      <c r="K11" s="1"/>
      <c r="L11" s="1"/>
      <c r="M11" s="1"/>
      <c r="N11" s="1"/>
      <c r="O11" s="1"/>
    </row>
    <row r="12" spans="1:15" ht="10.15" customHeight="1" x14ac:dyDescent="0.15">
      <c r="A12" s="1"/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1"/>
      <c r="O12" s="1"/>
    </row>
    <row r="13" spans="1:15" ht="19.5" x14ac:dyDescent="0.15">
      <c r="A13" s="6" t="s">
        <v>50</v>
      </c>
      <c r="B13" s="46" t="str">
        <f>IF($E$6="税込み単価","（税込み金額で記入）","（税抜き金額で記入）")</f>
        <v>（税込み金額で記入）</v>
      </c>
      <c r="C13" s="46"/>
      <c r="D13" s="5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0.15" customHeight="1" thickBo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8.75" x14ac:dyDescent="0.15">
      <c r="A15" s="51" t="s">
        <v>4</v>
      </c>
      <c r="B15" s="92" t="s">
        <v>8</v>
      </c>
      <c r="C15" s="93"/>
      <c r="D15" s="92" t="s">
        <v>9</v>
      </c>
      <c r="E15" s="94"/>
      <c r="F15" s="11"/>
      <c r="G15" s="11"/>
      <c r="H15" s="1"/>
      <c r="I15" s="1"/>
      <c r="J15" s="11"/>
      <c r="K15" s="11"/>
      <c r="L15" s="11"/>
      <c r="M15" s="11"/>
      <c r="N15" s="11"/>
      <c r="O15" s="1"/>
    </row>
    <row r="16" spans="1:15" ht="19.5" thickBot="1" x14ac:dyDescent="0.2">
      <c r="A16" s="18" t="s">
        <v>13</v>
      </c>
      <c r="B16" s="109"/>
      <c r="C16" s="110"/>
      <c r="D16" s="111"/>
      <c r="E16" s="112"/>
      <c r="F16" s="11"/>
      <c r="G16" s="11"/>
      <c r="H16" s="1"/>
      <c r="I16" s="1"/>
      <c r="J16" s="11"/>
      <c r="K16" s="11"/>
      <c r="L16" s="11"/>
      <c r="M16" s="11"/>
      <c r="N16" s="11"/>
      <c r="O16" s="1"/>
    </row>
    <row r="17" spans="1:15" ht="18.75" x14ac:dyDescent="0.15">
      <c r="A17" s="11"/>
      <c r="B17" s="11"/>
      <c r="C17" s="11"/>
      <c r="D17" s="11"/>
      <c r="E17" s="11"/>
      <c r="F17" s="11"/>
      <c r="G17" s="11"/>
      <c r="H17" s="16"/>
      <c r="I17" s="3"/>
      <c r="J17" s="11"/>
      <c r="K17" s="11"/>
      <c r="L17" s="11"/>
      <c r="M17" s="11"/>
      <c r="N17" s="11"/>
      <c r="O17" s="1"/>
    </row>
    <row r="18" spans="1:15" ht="18.75" x14ac:dyDescent="0.15">
      <c r="A18" s="98" t="s">
        <v>0</v>
      </c>
      <c r="B18" s="101" t="s">
        <v>21</v>
      </c>
      <c r="C18" s="102"/>
      <c r="D18" s="102"/>
      <c r="E18" s="102"/>
      <c r="F18" s="102"/>
      <c r="G18" s="103"/>
      <c r="H18" s="101" t="s">
        <v>22</v>
      </c>
      <c r="I18" s="102"/>
      <c r="J18" s="102"/>
      <c r="K18" s="102"/>
      <c r="L18" s="102"/>
      <c r="M18" s="102"/>
      <c r="N18" s="103"/>
      <c r="O18" s="47"/>
    </row>
    <row r="19" spans="1:15" ht="18.75" customHeight="1" x14ac:dyDescent="0.15">
      <c r="A19" s="99"/>
      <c r="B19" s="101" t="s">
        <v>17</v>
      </c>
      <c r="C19" s="102"/>
      <c r="D19" s="102"/>
      <c r="E19" s="103"/>
      <c r="F19" s="98" t="s">
        <v>33</v>
      </c>
      <c r="G19" s="34"/>
      <c r="H19" s="104" t="s">
        <v>19</v>
      </c>
      <c r="I19" s="105"/>
      <c r="J19" s="106"/>
      <c r="K19" s="101" t="s">
        <v>20</v>
      </c>
      <c r="L19" s="102"/>
      <c r="M19" s="102"/>
      <c r="N19" s="60"/>
      <c r="O19" s="48"/>
    </row>
    <row r="20" spans="1:15" ht="18.75" customHeight="1" x14ac:dyDescent="0.15">
      <c r="A20" s="99"/>
      <c r="B20" s="25" t="s">
        <v>3</v>
      </c>
      <c r="C20" s="64" t="s">
        <v>12</v>
      </c>
      <c r="D20" s="107" t="s">
        <v>25</v>
      </c>
      <c r="E20" s="19" t="s">
        <v>35</v>
      </c>
      <c r="F20" s="99"/>
      <c r="G20" s="49" t="s">
        <v>14</v>
      </c>
      <c r="H20" s="57" t="s">
        <v>18</v>
      </c>
      <c r="I20" s="73" t="s">
        <v>12</v>
      </c>
      <c r="J20" s="58" t="s">
        <v>34</v>
      </c>
      <c r="K20" s="57" t="s">
        <v>18</v>
      </c>
      <c r="L20" s="73" t="s">
        <v>12</v>
      </c>
      <c r="M20" s="59" t="s">
        <v>34</v>
      </c>
      <c r="N20" s="49" t="s">
        <v>14</v>
      </c>
      <c r="O20" s="56" t="s">
        <v>15</v>
      </c>
    </row>
    <row r="21" spans="1:15" ht="18.75" customHeight="1" x14ac:dyDescent="0.15">
      <c r="A21" s="99"/>
      <c r="B21" s="25" t="s">
        <v>10</v>
      </c>
      <c r="C21" s="65" t="s">
        <v>11</v>
      </c>
      <c r="D21" s="108"/>
      <c r="E21" s="19" t="s">
        <v>11</v>
      </c>
      <c r="F21" s="49" t="s">
        <v>11</v>
      </c>
      <c r="G21" s="49" t="s">
        <v>11</v>
      </c>
      <c r="H21" s="57" t="s">
        <v>5</v>
      </c>
      <c r="I21" s="65" t="s">
        <v>13</v>
      </c>
      <c r="J21" s="17" t="s">
        <v>6</v>
      </c>
      <c r="K21" s="57" t="s">
        <v>5</v>
      </c>
      <c r="L21" s="65" t="s">
        <v>13</v>
      </c>
      <c r="M21" s="17" t="s">
        <v>6</v>
      </c>
      <c r="N21" s="49" t="s">
        <v>11</v>
      </c>
      <c r="O21" s="49" t="s">
        <v>6</v>
      </c>
    </row>
    <row r="22" spans="1:15" ht="18.75" customHeight="1" x14ac:dyDescent="0.15">
      <c r="A22" s="100"/>
      <c r="B22" s="14" t="s">
        <v>23</v>
      </c>
      <c r="C22" s="66" t="s">
        <v>24</v>
      </c>
      <c r="D22" s="70" t="s">
        <v>26</v>
      </c>
      <c r="E22" s="24" t="s">
        <v>46</v>
      </c>
      <c r="F22" s="50" t="s">
        <v>27</v>
      </c>
      <c r="G22" s="50" t="s">
        <v>28</v>
      </c>
      <c r="H22" s="30" t="s">
        <v>29</v>
      </c>
      <c r="I22" s="66" t="s">
        <v>30</v>
      </c>
      <c r="J22" s="52" t="s">
        <v>47</v>
      </c>
      <c r="K22" s="30" t="s">
        <v>31</v>
      </c>
      <c r="L22" s="66" t="s">
        <v>32</v>
      </c>
      <c r="M22" s="52" t="s">
        <v>48</v>
      </c>
      <c r="N22" s="50" t="s">
        <v>39</v>
      </c>
      <c r="O22" s="50" t="s">
        <v>36</v>
      </c>
    </row>
    <row r="23" spans="1:15" ht="18.75" x14ac:dyDescent="0.15">
      <c r="A23" s="85">
        <v>46113</v>
      </c>
      <c r="B23" s="39">
        <v>893</v>
      </c>
      <c r="C23" s="67" t="str">
        <f t="shared" ref="C23:C34" si="0">IF($B$10="","",$B$10)</f>
        <v/>
      </c>
      <c r="D23" s="67">
        <v>0.85</v>
      </c>
      <c r="E23" s="23" t="str">
        <f t="shared" ref="E23:E34" si="1">IF(C23="","",B23*C23*D23)</f>
        <v/>
      </c>
      <c r="F23" s="20"/>
      <c r="G23" s="40" t="str">
        <f t="shared" ref="G23:G34" si="2">IF(E23="","",E23-F23)</f>
        <v/>
      </c>
      <c r="H23" s="38"/>
      <c r="I23" s="74"/>
      <c r="J23" s="61"/>
      <c r="K23" s="38">
        <v>105000</v>
      </c>
      <c r="L23" s="79" t="str">
        <f>IF($D$16="","",$D$16)</f>
        <v/>
      </c>
      <c r="M23" s="41" t="str">
        <f>IF(L23="","",ROUNDDOWN(K23*L23,2))</f>
        <v/>
      </c>
      <c r="N23" s="42" t="str">
        <f>M23</f>
        <v/>
      </c>
      <c r="O23" s="7" t="str">
        <f>IF(N23="","",INT(+G23+N23))</f>
        <v/>
      </c>
    </row>
    <row r="24" spans="1:15" ht="18.75" x14ac:dyDescent="0.15">
      <c r="A24" s="85">
        <v>46143</v>
      </c>
      <c r="B24" s="31">
        <v>893</v>
      </c>
      <c r="C24" s="68" t="str">
        <f t="shared" si="0"/>
        <v/>
      </c>
      <c r="D24" s="71">
        <v>0.85</v>
      </c>
      <c r="E24" s="23" t="str">
        <f t="shared" si="1"/>
        <v/>
      </c>
      <c r="F24" s="21"/>
      <c r="G24" s="40" t="str">
        <f t="shared" si="2"/>
        <v/>
      </c>
      <c r="H24" s="26"/>
      <c r="I24" s="74"/>
      <c r="J24" s="62"/>
      <c r="K24" s="26">
        <v>115000</v>
      </c>
      <c r="L24" s="80" t="str">
        <f t="shared" ref="L24:L25" si="3">IF($D$16="","",$D$16)</f>
        <v/>
      </c>
      <c r="M24" s="41" t="str">
        <f t="shared" ref="M24:M25" si="4">IF(L24="","",ROUNDDOWN(K24*L24,2))</f>
        <v/>
      </c>
      <c r="N24" s="43" t="str">
        <f t="shared" ref="N24:N25" si="5">M24</f>
        <v/>
      </c>
      <c r="O24" s="8" t="str">
        <f t="shared" ref="O24:O25" si="6">IF(N24="","",INT(+G24+N24))</f>
        <v/>
      </c>
    </row>
    <row r="25" spans="1:15" ht="18.75" x14ac:dyDescent="0.15">
      <c r="A25" s="85">
        <v>46174</v>
      </c>
      <c r="B25" s="31">
        <v>893</v>
      </c>
      <c r="C25" s="68" t="str">
        <f t="shared" si="0"/>
        <v/>
      </c>
      <c r="D25" s="71">
        <v>0.85</v>
      </c>
      <c r="E25" s="23" t="str">
        <f t="shared" si="1"/>
        <v/>
      </c>
      <c r="F25" s="21"/>
      <c r="G25" s="40" t="str">
        <f t="shared" si="2"/>
        <v/>
      </c>
      <c r="H25" s="38"/>
      <c r="I25" s="75"/>
      <c r="J25" s="61"/>
      <c r="K25" s="26">
        <v>182000</v>
      </c>
      <c r="L25" s="80" t="str">
        <f t="shared" si="3"/>
        <v/>
      </c>
      <c r="M25" s="41" t="str">
        <f t="shared" si="4"/>
        <v/>
      </c>
      <c r="N25" s="43" t="str">
        <f t="shared" si="5"/>
        <v/>
      </c>
      <c r="O25" s="8" t="str">
        <f t="shared" si="6"/>
        <v/>
      </c>
    </row>
    <row r="26" spans="1:15" ht="18.75" x14ac:dyDescent="0.15">
      <c r="A26" s="85">
        <v>46204</v>
      </c>
      <c r="B26" s="31">
        <v>893</v>
      </c>
      <c r="C26" s="68" t="str">
        <f t="shared" si="0"/>
        <v/>
      </c>
      <c r="D26" s="71">
        <v>0.85</v>
      </c>
      <c r="E26" s="23" t="str">
        <f t="shared" si="1"/>
        <v/>
      </c>
      <c r="F26" s="21"/>
      <c r="G26" s="40" t="str">
        <f t="shared" si="2"/>
        <v/>
      </c>
      <c r="H26" s="26">
        <v>260000</v>
      </c>
      <c r="I26" s="76" t="str">
        <f>IF($B$16="","",$B$16)</f>
        <v/>
      </c>
      <c r="J26" s="36" t="str">
        <f>IF(I26="","",ROUNDDOWN(H26*I26,2))</f>
        <v/>
      </c>
      <c r="K26" s="26"/>
      <c r="L26" s="81"/>
      <c r="M26" s="36"/>
      <c r="N26" s="43" t="str">
        <f>J26</f>
        <v/>
      </c>
      <c r="O26" s="8" t="str">
        <f>IF(N26="","",INT(+G26+N26))</f>
        <v/>
      </c>
    </row>
    <row r="27" spans="1:15" ht="18.75" x14ac:dyDescent="0.15">
      <c r="A27" s="85">
        <v>46235</v>
      </c>
      <c r="B27" s="31">
        <v>893</v>
      </c>
      <c r="C27" s="68" t="str">
        <f t="shared" si="0"/>
        <v/>
      </c>
      <c r="D27" s="71">
        <v>0.85</v>
      </c>
      <c r="E27" s="23" t="str">
        <f t="shared" si="1"/>
        <v/>
      </c>
      <c r="F27" s="21"/>
      <c r="G27" s="40" t="str">
        <f t="shared" si="2"/>
        <v/>
      </c>
      <c r="H27" s="26">
        <v>192000</v>
      </c>
      <c r="I27" s="76" t="str">
        <f>IF($B$16="","",$B$16)</f>
        <v/>
      </c>
      <c r="J27" s="36" t="str">
        <f>IF(I27="","",ROUNDDOWN(H27*I27,2))</f>
        <v/>
      </c>
      <c r="K27" s="26"/>
      <c r="L27" s="81"/>
      <c r="M27" s="36"/>
      <c r="N27" s="43" t="str">
        <f t="shared" ref="N27:N28" si="7">J27</f>
        <v/>
      </c>
      <c r="O27" s="8" t="str">
        <f t="shared" ref="O27:O34" si="8">IF(N27="","",INT(+G27+N27))</f>
        <v/>
      </c>
    </row>
    <row r="28" spans="1:15" ht="18.75" x14ac:dyDescent="0.15">
      <c r="A28" s="85">
        <v>46266</v>
      </c>
      <c r="B28" s="31">
        <v>893</v>
      </c>
      <c r="C28" s="68" t="str">
        <f t="shared" si="0"/>
        <v/>
      </c>
      <c r="D28" s="71">
        <v>0.85</v>
      </c>
      <c r="E28" s="23" t="str">
        <f t="shared" si="1"/>
        <v/>
      </c>
      <c r="F28" s="21"/>
      <c r="G28" s="40" t="str">
        <f t="shared" si="2"/>
        <v/>
      </c>
      <c r="H28" s="26">
        <v>143000</v>
      </c>
      <c r="I28" s="76" t="str">
        <f>IF($B$16="","",$B$16)</f>
        <v/>
      </c>
      <c r="J28" s="36" t="str">
        <f>IF(I28="","",ROUNDDOWN(H28*I28,2))</f>
        <v/>
      </c>
      <c r="K28" s="26"/>
      <c r="L28" s="81"/>
      <c r="M28" s="36"/>
      <c r="N28" s="43" t="str">
        <f t="shared" si="7"/>
        <v/>
      </c>
      <c r="O28" s="8" t="str">
        <f t="shared" si="8"/>
        <v/>
      </c>
    </row>
    <row r="29" spans="1:15" ht="18.75" x14ac:dyDescent="0.15">
      <c r="A29" s="85">
        <v>46296</v>
      </c>
      <c r="B29" s="31">
        <v>893</v>
      </c>
      <c r="C29" s="68" t="str">
        <f t="shared" si="0"/>
        <v/>
      </c>
      <c r="D29" s="71">
        <v>0.85</v>
      </c>
      <c r="E29" s="23" t="str">
        <f t="shared" si="1"/>
        <v/>
      </c>
      <c r="F29" s="21"/>
      <c r="G29" s="40" t="str">
        <f t="shared" si="2"/>
        <v/>
      </c>
      <c r="H29" s="26"/>
      <c r="I29" s="77"/>
      <c r="J29" s="62"/>
      <c r="K29" s="26">
        <v>125000</v>
      </c>
      <c r="L29" s="80" t="str">
        <f t="shared" ref="L29:L34" si="9">IF($D$16="","",$D$16)</f>
        <v/>
      </c>
      <c r="M29" s="36" t="str">
        <f t="shared" ref="M29:M34" si="10">IF(L29="","",ROUNDDOWN(K29*L29,2))</f>
        <v/>
      </c>
      <c r="N29" s="43" t="str">
        <f t="shared" ref="N29:N34" si="11">M29</f>
        <v/>
      </c>
      <c r="O29" s="8" t="str">
        <f t="shared" si="8"/>
        <v/>
      </c>
    </row>
    <row r="30" spans="1:15" ht="18.75" x14ac:dyDescent="0.15">
      <c r="A30" s="85">
        <v>46327</v>
      </c>
      <c r="B30" s="31">
        <v>893</v>
      </c>
      <c r="C30" s="68" t="str">
        <f t="shared" si="0"/>
        <v/>
      </c>
      <c r="D30" s="71">
        <v>0.85</v>
      </c>
      <c r="E30" s="23" t="str">
        <f t="shared" si="1"/>
        <v/>
      </c>
      <c r="F30" s="21"/>
      <c r="G30" s="40" t="str">
        <f t="shared" si="2"/>
        <v/>
      </c>
      <c r="H30" s="26"/>
      <c r="I30" s="77"/>
      <c r="J30" s="62"/>
      <c r="K30" s="26">
        <v>180000</v>
      </c>
      <c r="L30" s="80" t="str">
        <f t="shared" si="9"/>
        <v/>
      </c>
      <c r="M30" s="36" t="str">
        <f t="shared" si="10"/>
        <v/>
      </c>
      <c r="N30" s="43" t="str">
        <f t="shared" si="11"/>
        <v/>
      </c>
      <c r="O30" s="8" t="str">
        <f t="shared" si="8"/>
        <v/>
      </c>
    </row>
    <row r="31" spans="1:15" ht="18.75" x14ac:dyDescent="0.15">
      <c r="A31" s="85">
        <v>46357</v>
      </c>
      <c r="B31" s="31">
        <v>893</v>
      </c>
      <c r="C31" s="68" t="str">
        <f t="shared" si="0"/>
        <v/>
      </c>
      <c r="D31" s="71">
        <v>0.85</v>
      </c>
      <c r="E31" s="23" t="str">
        <f t="shared" si="1"/>
        <v/>
      </c>
      <c r="F31" s="21"/>
      <c r="G31" s="40" t="str">
        <f t="shared" si="2"/>
        <v/>
      </c>
      <c r="H31" s="26"/>
      <c r="I31" s="77"/>
      <c r="J31" s="62"/>
      <c r="K31" s="26">
        <v>177000</v>
      </c>
      <c r="L31" s="80" t="str">
        <f t="shared" si="9"/>
        <v/>
      </c>
      <c r="M31" s="36" t="str">
        <f t="shared" si="10"/>
        <v/>
      </c>
      <c r="N31" s="43" t="str">
        <f t="shared" si="11"/>
        <v/>
      </c>
      <c r="O31" s="8" t="str">
        <f t="shared" si="8"/>
        <v/>
      </c>
    </row>
    <row r="32" spans="1:15" ht="18.75" x14ac:dyDescent="0.15">
      <c r="A32" s="85">
        <v>46388</v>
      </c>
      <c r="B32" s="31">
        <v>893</v>
      </c>
      <c r="C32" s="68" t="str">
        <f t="shared" si="0"/>
        <v/>
      </c>
      <c r="D32" s="71">
        <v>0.85</v>
      </c>
      <c r="E32" s="23" t="str">
        <f t="shared" si="1"/>
        <v/>
      </c>
      <c r="F32" s="21"/>
      <c r="G32" s="40" t="str">
        <f t="shared" si="2"/>
        <v/>
      </c>
      <c r="H32" s="26"/>
      <c r="I32" s="77"/>
      <c r="J32" s="62"/>
      <c r="K32" s="26">
        <v>247000</v>
      </c>
      <c r="L32" s="80" t="str">
        <f t="shared" si="9"/>
        <v/>
      </c>
      <c r="M32" s="36" t="str">
        <f t="shared" si="10"/>
        <v/>
      </c>
      <c r="N32" s="43" t="str">
        <f t="shared" si="11"/>
        <v/>
      </c>
      <c r="O32" s="8" t="str">
        <f t="shared" si="8"/>
        <v/>
      </c>
    </row>
    <row r="33" spans="1:15" ht="18.75" x14ac:dyDescent="0.15">
      <c r="A33" s="85">
        <v>46419</v>
      </c>
      <c r="B33" s="31">
        <v>893</v>
      </c>
      <c r="C33" s="68" t="str">
        <f t="shared" si="0"/>
        <v/>
      </c>
      <c r="D33" s="71">
        <v>0.85</v>
      </c>
      <c r="E33" s="23" t="str">
        <f t="shared" si="1"/>
        <v/>
      </c>
      <c r="F33" s="21"/>
      <c r="G33" s="40" t="str">
        <f t="shared" si="2"/>
        <v/>
      </c>
      <c r="H33" s="26"/>
      <c r="I33" s="77"/>
      <c r="J33" s="62"/>
      <c r="K33" s="26">
        <v>167000</v>
      </c>
      <c r="L33" s="80" t="str">
        <f t="shared" si="9"/>
        <v/>
      </c>
      <c r="M33" s="36" t="str">
        <f t="shared" si="10"/>
        <v/>
      </c>
      <c r="N33" s="43" t="str">
        <f t="shared" si="11"/>
        <v/>
      </c>
      <c r="O33" s="8" t="str">
        <f t="shared" si="8"/>
        <v/>
      </c>
    </row>
    <row r="34" spans="1:15" ht="18.75" x14ac:dyDescent="0.15">
      <c r="A34" s="85">
        <v>46447</v>
      </c>
      <c r="B34" s="31">
        <v>893</v>
      </c>
      <c r="C34" s="69" t="str">
        <f t="shared" si="0"/>
        <v/>
      </c>
      <c r="D34" s="72">
        <v>0.85</v>
      </c>
      <c r="E34" s="32" t="str">
        <f t="shared" si="1"/>
        <v/>
      </c>
      <c r="F34" s="22"/>
      <c r="G34" s="40" t="str">
        <f t="shared" si="2"/>
        <v/>
      </c>
      <c r="H34" s="27"/>
      <c r="I34" s="78"/>
      <c r="J34" s="63"/>
      <c r="K34" s="27">
        <v>148000</v>
      </c>
      <c r="L34" s="82" t="str">
        <f t="shared" si="9"/>
        <v/>
      </c>
      <c r="M34" s="37" t="str">
        <f t="shared" si="10"/>
        <v/>
      </c>
      <c r="N34" s="44" t="str">
        <f t="shared" si="11"/>
        <v/>
      </c>
      <c r="O34" s="9" t="str">
        <f t="shared" si="8"/>
        <v/>
      </c>
    </row>
    <row r="35" spans="1:15" ht="18.75" x14ac:dyDescent="0.15">
      <c r="A35" s="28" t="s">
        <v>37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10" t="str">
        <f>IF(N23="","",SUM(O23:O34))</f>
        <v/>
      </c>
    </row>
    <row r="36" spans="1:15" ht="10.15" customHeight="1" thickBo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/>
    </row>
    <row r="37" spans="1:15" ht="24" thickTop="1" thickBot="1" x14ac:dyDescent="0.2">
      <c r="A37" s="33" t="s">
        <v>38</v>
      </c>
      <c r="B37" s="33"/>
      <c r="C37" s="33"/>
      <c r="D37" s="33"/>
      <c r="E37" s="33"/>
      <c r="G37" s="95" t="str">
        <f>O35</f>
        <v/>
      </c>
      <c r="H37" s="96"/>
      <c r="I37" s="33" t="str">
        <f>IF($E$6="税抜き単価","＝入札書記載金額","")</f>
        <v/>
      </c>
      <c r="J37" s="33"/>
      <c r="L37" s="1"/>
      <c r="M37" s="1"/>
      <c r="N37" s="1"/>
      <c r="O37" s="1"/>
    </row>
    <row r="38" spans="1:15" ht="24" thickTop="1" thickBot="1" x14ac:dyDescent="0.2">
      <c r="A38" s="33" t="str">
        <f>IF($E$6="税抜き単価","","入札金額（S）＝（R）の110分の100に相当する金額")</f>
        <v>入札金額（S）＝（R）の110分の100に相当する金額</v>
      </c>
      <c r="B38" s="33"/>
      <c r="C38" s="33"/>
      <c r="D38" s="33"/>
      <c r="E38" s="33"/>
      <c r="G38" s="95" t="str">
        <f>IF($E$6="税抜き単価","",(IF(G37="","",ROUNDUP(G37/110*100,0))))</f>
        <v/>
      </c>
      <c r="H38" s="96"/>
      <c r="I38" s="33" t="str">
        <f>IF($E$6="税込み単価","＝入札書記載金額","")</f>
        <v>＝入札書記載金額</v>
      </c>
      <c r="J38" s="33"/>
      <c r="L38" s="1"/>
      <c r="M38" s="1"/>
      <c r="N38" s="1"/>
      <c r="O38" s="1"/>
    </row>
    <row r="39" spans="1:15" ht="10.15" customHeight="1" thickTop="1" x14ac:dyDescent="0.15">
      <c r="A39" s="1"/>
      <c r="B39" s="1"/>
      <c r="C39" s="1"/>
      <c r="D39" s="1"/>
      <c r="E39" s="1"/>
      <c r="F39" s="11"/>
      <c r="G39" s="1"/>
      <c r="H39" s="1"/>
      <c r="I39" s="1"/>
      <c r="J39" s="1"/>
      <c r="K39" s="1"/>
      <c r="L39" s="1"/>
      <c r="M39" s="1"/>
      <c r="N39" s="1"/>
      <c r="O39" s="1"/>
    </row>
    <row r="40" spans="1:15" ht="18.75" x14ac:dyDescent="0.15">
      <c r="A40" s="1" t="s">
        <v>43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8.75" x14ac:dyDescent="0.15">
      <c r="A41" s="1" t="s">
        <v>40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8.75" x14ac:dyDescent="0.15">
      <c r="A42" s="86" t="s">
        <v>54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8.75" x14ac:dyDescent="0.15">
      <c r="A43" s="1" t="s">
        <v>42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8.75" x14ac:dyDescent="0.15">
      <c r="A44" s="1" t="s">
        <v>41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</sheetData>
  <mergeCells count="17">
    <mergeCell ref="G38:H38"/>
    <mergeCell ref="M4:O4"/>
    <mergeCell ref="A18:A22"/>
    <mergeCell ref="B18:G18"/>
    <mergeCell ref="H18:N18"/>
    <mergeCell ref="B19:E19"/>
    <mergeCell ref="F19:F20"/>
    <mergeCell ref="H19:J19"/>
    <mergeCell ref="K19:M19"/>
    <mergeCell ref="D20:D21"/>
    <mergeCell ref="B16:C16"/>
    <mergeCell ref="D16:E16"/>
    <mergeCell ref="A2:O2"/>
    <mergeCell ref="B10:C11"/>
    <mergeCell ref="B15:C15"/>
    <mergeCell ref="D15:E15"/>
    <mergeCell ref="G37:H37"/>
  </mergeCells>
  <phoneticPr fontId="11"/>
  <dataValidations count="1">
    <dataValidation type="list" allowBlank="1" showInputMessage="1" showErrorMessage="1" sqref="E6" xr:uid="{00000000-0002-0000-0000-000000000000}">
      <formula1>"税込み単価,税抜き単価"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内訳書（計算書）</dc:title>
  <dc:creator/>
  <cp:lastModifiedBy/>
  <dcterms:created xsi:type="dcterms:W3CDTF">2016-12-08T07:53:30Z</dcterms:created>
  <dcterms:modified xsi:type="dcterms:W3CDTF">2025-12-24T02:04:37Z</dcterms:modified>
</cp:coreProperties>
</file>