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9600" windowHeight="11130"/>
  </bookViews>
  <sheets>
    <sheet name="内訳書" sheetId="3" r:id="rId1"/>
  </sheets>
  <definedNames>
    <definedName name="_xlnm.Print_Area" localSheetId="0">内訳書!$A$1:$O$46</definedName>
  </definedNames>
  <calcPr calcId="162913"/>
</workbook>
</file>

<file path=xl/calcChain.xml><?xml version="1.0" encoding="utf-8"?>
<calcChain xmlns="http://schemas.openxmlformats.org/spreadsheetml/2006/main">
  <c r="A39" i="3" l="1"/>
  <c r="I39" i="3"/>
  <c r="I38" i="3"/>
  <c r="B13" i="3"/>
  <c r="B8" i="3"/>
  <c r="L34" i="3"/>
  <c r="M34" i="3" s="1"/>
  <c r="N34" i="3" s="1"/>
  <c r="C34" i="3"/>
  <c r="E34" i="3" s="1"/>
  <c r="G34" i="3" s="1"/>
  <c r="L33" i="3"/>
  <c r="M33" i="3" s="1"/>
  <c r="N33" i="3" s="1"/>
  <c r="C33" i="3"/>
  <c r="E33" i="3" s="1"/>
  <c r="G33" i="3" s="1"/>
  <c r="L32" i="3"/>
  <c r="M32" i="3" s="1"/>
  <c r="N32" i="3" s="1"/>
  <c r="C32" i="3"/>
  <c r="E32" i="3" s="1"/>
  <c r="G32" i="3" s="1"/>
  <c r="L31" i="3"/>
  <c r="M31" i="3" s="1"/>
  <c r="N31" i="3" s="1"/>
  <c r="C31" i="3"/>
  <c r="E31" i="3" s="1"/>
  <c r="G31" i="3" s="1"/>
  <c r="L30" i="3"/>
  <c r="M30" i="3" s="1"/>
  <c r="N30" i="3" s="1"/>
  <c r="C30" i="3"/>
  <c r="E30" i="3" s="1"/>
  <c r="G30" i="3" s="1"/>
  <c r="L29" i="3"/>
  <c r="M29" i="3" s="1"/>
  <c r="N29" i="3" s="1"/>
  <c r="C29" i="3"/>
  <c r="E29" i="3" s="1"/>
  <c r="G29" i="3" s="1"/>
  <c r="I28" i="3"/>
  <c r="J28" i="3" s="1"/>
  <c r="N28" i="3" s="1"/>
  <c r="C28" i="3"/>
  <c r="E28" i="3" s="1"/>
  <c r="G28" i="3" s="1"/>
  <c r="I27" i="3"/>
  <c r="J27" i="3" s="1"/>
  <c r="N27" i="3" s="1"/>
  <c r="C27" i="3"/>
  <c r="E27" i="3" s="1"/>
  <c r="G27" i="3" s="1"/>
  <c r="I26" i="3"/>
  <c r="J26" i="3" s="1"/>
  <c r="N26" i="3" s="1"/>
  <c r="C26" i="3"/>
  <c r="E26" i="3" s="1"/>
  <c r="G26" i="3" s="1"/>
  <c r="L25" i="3"/>
  <c r="M25" i="3" s="1"/>
  <c r="N25" i="3" s="1"/>
  <c r="C25" i="3"/>
  <c r="E25" i="3" s="1"/>
  <c r="G25" i="3" s="1"/>
  <c r="L24" i="3"/>
  <c r="M24" i="3" s="1"/>
  <c r="N24" i="3" s="1"/>
  <c r="C24" i="3"/>
  <c r="E24" i="3" s="1"/>
  <c r="G24" i="3" s="1"/>
  <c r="L23" i="3"/>
  <c r="M23" i="3" s="1"/>
  <c r="N23" i="3" s="1"/>
  <c r="C23" i="3"/>
  <c r="E23" i="3" s="1"/>
  <c r="G23" i="3" s="1"/>
  <c r="O23" i="3" l="1"/>
  <c r="O24" i="3"/>
  <c r="O35" i="3" s="1"/>
  <c r="G38" i="3" s="1"/>
  <c r="G39" i="3" s="1"/>
  <c r="O26" i="3"/>
  <c r="O28" i="3"/>
  <c r="O32" i="3"/>
  <c r="O29" i="3"/>
  <c r="O30" i="3"/>
  <c r="O27" i="3"/>
  <c r="O31" i="3"/>
  <c r="O33" i="3"/>
  <c r="O34" i="3"/>
  <c r="O25" i="3"/>
</calcChain>
</file>

<file path=xl/sharedStrings.xml><?xml version="1.0" encoding="utf-8"?>
<sst xmlns="http://schemas.openxmlformats.org/spreadsheetml/2006/main" count="69" uniqueCount="55">
  <si>
    <t>年　　月</t>
    <rPh sb="0" eb="1">
      <t>ネン</t>
    </rPh>
    <rPh sb="3" eb="4">
      <t>ツキ</t>
    </rPh>
    <phoneticPr fontId="1"/>
  </si>
  <si>
    <t>内　訳　書　（　計　算　書　）</t>
    <rPh sb="0" eb="1">
      <t>ウチ</t>
    </rPh>
    <rPh sb="2" eb="3">
      <t>ヤク</t>
    </rPh>
    <rPh sb="4" eb="5">
      <t>ショ</t>
    </rPh>
    <rPh sb="8" eb="9">
      <t>ケイ</t>
    </rPh>
    <rPh sb="10" eb="11">
      <t>サン</t>
    </rPh>
    <rPh sb="12" eb="13">
      <t>ショ</t>
    </rPh>
    <phoneticPr fontId="1"/>
  </si>
  <si>
    <t>[円/kW･月]</t>
    <phoneticPr fontId="1"/>
  </si>
  <si>
    <t>契約電力</t>
    <rPh sb="0" eb="2">
      <t>ケイヤク</t>
    </rPh>
    <rPh sb="2" eb="4">
      <t>デンリョク</t>
    </rPh>
    <phoneticPr fontId="1"/>
  </si>
  <si>
    <t>電力量料金単価</t>
    <rPh sb="0" eb="2">
      <t>デンリョク</t>
    </rPh>
    <phoneticPr fontId="1"/>
  </si>
  <si>
    <t>[kWh]</t>
    <phoneticPr fontId="1"/>
  </si>
  <si>
    <t>[円]</t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</si>
  <si>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</si>
  <si>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夏季（7～9月）</t>
    <rPh sb="0" eb="2">
      <t>カキ</t>
    </rPh>
    <rPh sb="6" eb="7">
      <t>ツキ</t>
    </rPh>
    <phoneticPr fontId="1"/>
  </si>
  <si>
    <t>その他季</t>
    <rPh sb="2" eb="4">
      <t>タキ</t>
    </rPh>
    <phoneticPr fontId="1"/>
  </si>
  <si>
    <t>[kW]</t>
    <phoneticPr fontId="1"/>
  </si>
  <si>
    <t>[円]</t>
    <rPh sb="1" eb="2">
      <t>エン</t>
    </rPh>
    <phoneticPr fontId="1"/>
  </si>
  <si>
    <t>単価</t>
    <rPh sb="0" eb="2">
      <t>タンカ</t>
    </rPh>
    <phoneticPr fontId="1"/>
  </si>
  <si>
    <t>[円/kWh]</t>
    <rPh sb="1" eb="2">
      <t>エン</t>
    </rPh>
    <phoneticPr fontId="1"/>
  </si>
  <si>
    <t>金額</t>
    <rPh sb="0" eb="2">
      <t>キンガク</t>
    </rPh>
    <phoneticPr fontId="1"/>
  </si>
  <si>
    <t>各月電気料金</t>
    <rPh sb="0" eb="2">
      <t>カクゲツ</t>
    </rPh>
    <rPh sb="2" eb="4">
      <t>デンキ</t>
    </rPh>
    <rPh sb="4" eb="6">
      <t>リョウキン</t>
    </rPh>
    <phoneticPr fontId="1"/>
  </si>
  <si>
    <t>商号又は名称　：</t>
    <rPh sb="0" eb="2">
      <t>ショウゴウ</t>
    </rPh>
    <rPh sb="2" eb="3">
      <t>マタ</t>
    </rPh>
    <rPh sb="4" eb="6">
      <t>メイショウ</t>
    </rPh>
    <phoneticPr fontId="1"/>
  </si>
  <si>
    <t>常時電力</t>
    <rPh sb="0" eb="2">
      <t>ジョウジ</t>
    </rPh>
    <rPh sb="2" eb="4">
      <t>デンリョク</t>
    </rPh>
    <phoneticPr fontId="1"/>
  </si>
  <si>
    <t>使用電力量</t>
    <rPh sb="0" eb="2">
      <t>シヨウ</t>
    </rPh>
    <rPh sb="2" eb="4">
      <t>デンリョク</t>
    </rPh>
    <rPh sb="4" eb="5">
      <t>リョウ</t>
    </rPh>
    <phoneticPr fontId="1"/>
  </si>
  <si>
    <t>夏季</t>
    <rPh sb="0" eb="2">
      <t>カキ</t>
    </rPh>
    <phoneticPr fontId="11"/>
  </si>
  <si>
    <t>その他季</t>
    <rPh sb="2" eb="3">
      <t>タ</t>
    </rPh>
    <rPh sb="3" eb="4">
      <t>キ</t>
    </rPh>
    <phoneticPr fontId="11"/>
  </si>
  <si>
    <t>基　本　料　金</t>
    <rPh sb="0" eb="1">
      <t>モト</t>
    </rPh>
    <rPh sb="2" eb="3">
      <t>ホン</t>
    </rPh>
    <rPh sb="4" eb="5">
      <t>リョウ</t>
    </rPh>
    <rPh sb="6" eb="7">
      <t>キン</t>
    </rPh>
    <phoneticPr fontId="1"/>
  </si>
  <si>
    <t>電　力　量　料　金</t>
    <rPh sb="0" eb="1">
      <t>デン</t>
    </rPh>
    <rPh sb="2" eb="3">
      <t>チカラ</t>
    </rPh>
    <rPh sb="4" eb="5">
      <t>リョウ</t>
    </rPh>
    <rPh sb="6" eb="7">
      <t>リョウ</t>
    </rPh>
    <rPh sb="8" eb="9">
      <t>キン</t>
    </rPh>
    <phoneticPr fontId="1"/>
  </si>
  <si>
    <t>(A)</t>
    <phoneticPr fontId="11"/>
  </si>
  <si>
    <t>(B)</t>
    <phoneticPr fontId="11"/>
  </si>
  <si>
    <t>力率
割引率</t>
    <rPh sb="0" eb="1">
      <t>リキ</t>
    </rPh>
    <rPh sb="1" eb="2">
      <t>リツ</t>
    </rPh>
    <rPh sb="3" eb="5">
      <t>ワリビキ</t>
    </rPh>
    <rPh sb="5" eb="6">
      <t>リツ</t>
    </rPh>
    <phoneticPr fontId="1"/>
  </si>
  <si>
    <t>(C)</t>
    <phoneticPr fontId="11"/>
  </si>
  <si>
    <t>(H)</t>
    <phoneticPr fontId="11"/>
  </si>
  <si>
    <t>(I)=(D)+(G)-(H)</t>
    <phoneticPr fontId="1"/>
  </si>
  <si>
    <t>(J)</t>
    <phoneticPr fontId="11"/>
  </si>
  <si>
    <t>(K)</t>
    <phoneticPr fontId="11"/>
  </si>
  <si>
    <t>(M)</t>
    <phoneticPr fontId="11"/>
  </si>
  <si>
    <t>(N)</t>
    <phoneticPr fontId="11"/>
  </si>
  <si>
    <t>割引等月額</t>
    <rPh sb="0" eb="3">
      <t>ワリビキトウ</t>
    </rPh>
    <rPh sb="3" eb="5">
      <t>ゲツガク</t>
    </rPh>
    <phoneticPr fontId="1"/>
  </si>
  <si>
    <t>電力量料金</t>
    <phoneticPr fontId="1"/>
  </si>
  <si>
    <t>月額</t>
    <rPh sb="0" eb="2">
      <t>ゲツガク</t>
    </rPh>
    <phoneticPr fontId="1"/>
  </si>
  <si>
    <t>(Q)=(I)+(P)</t>
    <phoneticPr fontId="11"/>
  </si>
  <si>
    <t>1年間の電力量料金　[円]  (R)</t>
    <rPh sb="1" eb="3">
      <t>ネンカン</t>
    </rPh>
    <rPh sb="4" eb="6">
      <t>デンリョク</t>
    </rPh>
    <rPh sb="6" eb="7">
      <t>リョウ</t>
    </rPh>
    <rPh sb="7" eb="9">
      <t>リョウキン</t>
    </rPh>
    <phoneticPr fontId="1"/>
  </si>
  <si>
    <t>年間総価（R）</t>
    <rPh sb="0" eb="2">
      <t>ネンカン</t>
    </rPh>
    <rPh sb="2" eb="3">
      <t>ソウ</t>
    </rPh>
    <rPh sb="3" eb="4">
      <t>カ</t>
    </rPh>
    <phoneticPr fontId="1"/>
  </si>
  <si>
    <t>(P)=(L)or(O)</t>
    <phoneticPr fontId="11"/>
  </si>
  <si>
    <t>※契約期間における予定平均力率は１００％とする。</t>
    <rPh sb="1" eb="3">
      <t>ケイヤク</t>
    </rPh>
    <rPh sb="3" eb="5">
      <t>キカン</t>
    </rPh>
    <rPh sb="9" eb="11">
      <t>ヨテイ</t>
    </rPh>
    <rPh sb="11" eb="13">
      <t>ヘイキン</t>
    </rPh>
    <rPh sb="13" eb="15">
      <t>リキリツ</t>
    </rPh>
    <phoneticPr fontId="11"/>
  </si>
  <si>
    <t>※入札書記載金額（S）に１円未満の端数が生じたときは切り上げる。</t>
    <rPh sb="1" eb="4">
      <t>ニュウサツショ</t>
    </rPh>
    <rPh sb="4" eb="6">
      <t>キサイ</t>
    </rPh>
    <rPh sb="6" eb="8">
      <t>キンガク</t>
    </rPh>
    <rPh sb="13" eb="14">
      <t>エン</t>
    </rPh>
    <rPh sb="14" eb="16">
      <t>ミマン</t>
    </rPh>
    <rPh sb="17" eb="19">
      <t>ハスウ</t>
    </rPh>
    <rPh sb="20" eb="21">
      <t>ショウ</t>
    </rPh>
    <rPh sb="26" eb="27">
      <t>キ</t>
    </rPh>
    <rPh sb="28" eb="29">
      <t>ア</t>
    </rPh>
    <phoneticPr fontId="11"/>
  </si>
  <si>
    <t>※基本料金及び電力量料金は、計算後、掛け放しとし、各月電気料金（Q）は計算した額を１円未満切り捨てとする。</t>
    <rPh sb="1" eb="3">
      <t>キホン</t>
    </rPh>
    <rPh sb="3" eb="5">
      <t>リョウキン</t>
    </rPh>
    <rPh sb="5" eb="6">
      <t>オヨ</t>
    </rPh>
    <rPh sb="7" eb="10">
      <t>デンリョクリョウ</t>
    </rPh>
    <rPh sb="10" eb="12">
      <t>リョウキン</t>
    </rPh>
    <rPh sb="14" eb="16">
      <t>ケイサン</t>
    </rPh>
    <rPh sb="16" eb="17">
      <t>ゴ</t>
    </rPh>
    <rPh sb="18" eb="19">
      <t>カ</t>
    </rPh>
    <rPh sb="20" eb="21">
      <t>ハナ</t>
    </rPh>
    <rPh sb="25" eb="27">
      <t>カクツキ</t>
    </rPh>
    <rPh sb="27" eb="29">
      <t>デンキ</t>
    </rPh>
    <rPh sb="29" eb="31">
      <t>リョウキン</t>
    </rPh>
    <rPh sb="35" eb="37">
      <t>ケイサン</t>
    </rPh>
    <rPh sb="39" eb="40">
      <t>ガク</t>
    </rPh>
    <rPh sb="42" eb="43">
      <t>エン</t>
    </rPh>
    <rPh sb="43" eb="45">
      <t>ミマン</t>
    </rPh>
    <rPh sb="45" eb="46">
      <t>キ</t>
    </rPh>
    <rPh sb="47" eb="48">
      <t>ス</t>
    </rPh>
    <phoneticPr fontId="11"/>
  </si>
  <si>
    <t>※夏季は毎年7月1日から9月30日までの期間、その他季は夏季以外の期間とする。</t>
    <rPh sb="1" eb="3">
      <t>カキ</t>
    </rPh>
    <rPh sb="4" eb="6">
      <t>マイトシ</t>
    </rPh>
    <rPh sb="7" eb="8">
      <t>ガツ</t>
    </rPh>
    <rPh sb="9" eb="10">
      <t>ニチ</t>
    </rPh>
    <rPh sb="13" eb="14">
      <t>ガツ</t>
    </rPh>
    <rPh sb="16" eb="17">
      <t>ニチ</t>
    </rPh>
    <rPh sb="20" eb="22">
      <t>キカン</t>
    </rPh>
    <rPh sb="25" eb="26">
      <t>タ</t>
    </rPh>
    <rPh sb="26" eb="27">
      <t>キ</t>
    </rPh>
    <rPh sb="28" eb="30">
      <t>カキ</t>
    </rPh>
    <rPh sb="30" eb="32">
      <t>イガイ</t>
    </rPh>
    <rPh sb="33" eb="35">
      <t>キカン</t>
    </rPh>
    <phoneticPr fontId="11"/>
  </si>
  <si>
    <t>※電力量料金単価には燃料費調整額、電気事業者による再生エネルギー電気の調達に関する特別措置法に基づく賦課金は含めない。</t>
    <rPh sb="1" eb="4">
      <t>デンリョクリョウ</t>
    </rPh>
    <rPh sb="4" eb="6">
      <t>リョウキン</t>
    </rPh>
    <rPh sb="6" eb="8">
      <t>タンカ</t>
    </rPh>
    <rPh sb="10" eb="13">
      <t>ネンリョウヒ</t>
    </rPh>
    <rPh sb="13" eb="16">
      <t>チョウセイガク</t>
    </rPh>
    <rPh sb="17" eb="19">
      <t>デンキ</t>
    </rPh>
    <rPh sb="19" eb="22">
      <t>ジギョウシャ</t>
    </rPh>
    <rPh sb="25" eb="27">
      <t>サイセイ</t>
    </rPh>
    <rPh sb="32" eb="34">
      <t>デンキ</t>
    </rPh>
    <rPh sb="35" eb="37">
      <t>チョウタツ</t>
    </rPh>
    <rPh sb="38" eb="39">
      <t>カン</t>
    </rPh>
    <rPh sb="41" eb="43">
      <t>トクベツ</t>
    </rPh>
    <rPh sb="43" eb="46">
      <t>ソチホウ</t>
    </rPh>
    <rPh sb="47" eb="48">
      <t>モト</t>
    </rPh>
    <rPh sb="50" eb="53">
      <t>フカキン</t>
    </rPh>
    <rPh sb="54" eb="55">
      <t>フク</t>
    </rPh>
    <phoneticPr fontId="11"/>
  </si>
  <si>
    <t>（様式第６号－１）</t>
    <rPh sb="1" eb="3">
      <t>ヨウシキ</t>
    </rPh>
    <rPh sb="3" eb="4">
      <t>ダイ</t>
    </rPh>
    <rPh sb="5" eb="6">
      <t>ゴウ</t>
    </rPh>
    <phoneticPr fontId="11"/>
  </si>
  <si>
    <t>（用紙Ａ４）</t>
    <rPh sb="1" eb="3">
      <t>ヨウシ</t>
    </rPh>
    <phoneticPr fontId="11"/>
  </si>
  <si>
    <t>(D)=(A)x(B)x(C)</t>
    <phoneticPr fontId="11"/>
  </si>
  <si>
    <t>(L)=(J)x(K)</t>
    <phoneticPr fontId="11"/>
  </si>
  <si>
    <t>(O)=(M)x(N)</t>
    <phoneticPr fontId="11"/>
  </si>
  <si>
    <t>2 基本料金</t>
    <rPh sb="2" eb="4">
      <t>キホン</t>
    </rPh>
    <rPh sb="4" eb="6">
      <t>リョウキン</t>
    </rPh>
    <phoneticPr fontId="1"/>
  </si>
  <si>
    <t>3 電力量料金</t>
    <rPh sb="2" eb="5">
      <t>デンリョクリョウ</t>
    </rPh>
    <rPh sb="5" eb="7">
      <t>リョウキン</t>
    </rPh>
    <phoneticPr fontId="1"/>
  </si>
  <si>
    <t>1 税込み単価、税抜き単価の別</t>
    <rPh sb="2" eb="4">
      <t>ゼイコミ</t>
    </rPh>
    <rPh sb="5" eb="7">
      <t>タンカ</t>
    </rPh>
    <rPh sb="8" eb="10">
      <t>ゼイヌキ</t>
    </rPh>
    <rPh sb="11" eb="13">
      <t>タンカ</t>
    </rPh>
    <rPh sb="14" eb="15">
      <t>ベツ</t>
    </rPh>
    <phoneticPr fontId="11"/>
  </si>
  <si>
    <t>税込み単価</t>
  </si>
  <si>
    <t>件名　：　群馬県立女子大学及び群馬県県民健康科学大学で使用する電気</t>
    <rPh sb="0" eb="2">
      <t>ケンメイ</t>
    </rPh>
    <rPh sb="5" eb="7">
      <t>グンマ</t>
    </rPh>
    <rPh sb="7" eb="9">
      <t>ケンリツ</t>
    </rPh>
    <rPh sb="9" eb="11">
      <t>ジョシ</t>
    </rPh>
    <rPh sb="11" eb="13">
      <t>ダイガク</t>
    </rPh>
    <rPh sb="13" eb="14">
      <t>オヨ</t>
    </rPh>
    <rPh sb="15" eb="18">
      <t>グンマケン</t>
    </rPh>
    <rPh sb="18" eb="20">
      <t>ケンミン</t>
    </rPh>
    <rPh sb="20" eb="22">
      <t>ケンコウ</t>
    </rPh>
    <rPh sb="22" eb="24">
      <t>カガク</t>
    </rPh>
    <rPh sb="24" eb="26">
      <t>ダイガク</t>
    </rPh>
    <rPh sb="27" eb="29">
      <t>シヨウ</t>
    </rPh>
    <rPh sb="31" eb="33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</si>
</sst>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80" formatCode="yyyy&quot;年&quot;m&quot;月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0" fontId="3" fillId="0" borderId="0" xfId="1" applyNumberFormat="1" applyFont="1" applyBorder="1" applyAlignment="1">
      <alignment horizontal="center" vertical="center"/>
    </xf>
    <xf numFmtId="40" fontId="3" fillId="0" borderId="0" xfId="1" applyNumberFormat="1" applyFont="1" applyBorder="1" applyAlignment="1">
      <alignment vertical="center"/>
    </xf>
    <xf numFmtId="38" fontId="3" fillId="0" borderId="0" xfId="1" applyFont="1">
      <alignment vertical="center"/>
    </xf>
    <xf numFmtId="0" fontId="5" fillId="0" borderId="0" xfId="0" applyFont="1">
      <alignment vertical="center"/>
    </xf>
    <xf numFmtId="38" fontId="3" fillId="0" borderId="2" xfId="0" applyNumberFormat="1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3" fillId="2" borderId="30" xfId="1" applyFont="1" applyFill="1" applyBorder="1" applyAlignment="1">
      <alignment horizontal="center" vertical="center"/>
    </xf>
    <xf numFmtId="38" fontId="3" fillId="2" borderId="31" xfId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38" fontId="3" fillId="0" borderId="30" xfId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10" fillId="0" borderId="0" xfId="0" applyFont="1">
      <alignment vertical="center"/>
    </xf>
    <xf numFmtId="40" fontId="3" fillId="2" borderId="33" xfId="1" applyNumberFormat="1" applyFont="1" applyFill="1" applyBorder="1" applyAlignment="1">
      <alignment horizontal="center" vertical="center"/>
    </xf>
    <xf numFmtId="40" fontId="3" fillId="2" borderId="34" xfId="1" applyNumberFormat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0" fontId="3" fillId="0" borderId="2" xfId="1" applyNumberFormat="1" applyFont="1" applyBorder="1" applyAlignment="1">
      <alignment horizontal="center" vertical="center"/>
    </xf>
    <xf numFmtId="40" fontId="3" fillId="2" borderId="14" xfId="1" applyNumberFormat="1" applyFont="1" applyFill="1" applyBorder="1" applyAlignment="1">
      <alignment horizontal="center" vertical="center"/>
    </xf>
    <xf numFmtId="38" fontId="3" fillId="2" borderId="14" xfId="1" applyNumberFormat="1" applyFont="1" applyFill="1" applyBorder="1" applyAlignment="1">
      <alignment horizontal="center" vertical="center"/>
    </xf>
    <xf numFmtId="38" fontId="3" fillId="2" borderId="33" xfId="1" applyNumberFormat="1" applyFont="1" applyFill="1" applyBorder="1" applyAlignment="1">
      <alignment horizontal="center" vertical="center"/>
    </xf>
    <xf numFmtId="38" fontId="3" fillId="2" borderId="35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0" fontId="5" fillId="0" borderId="0" xfId="1" applyNumberFormat="1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0" fontId="3" fillId="0" borderId="1" xfId="1" applyNumberFormat="1" applyFont="1" applyBorder="1" applyAlignment="1">
      <alignment horizontal="center" vertical="center"/>
    </xf>
    <xf numFmtId="40" fontId="3" fillId="0" borderId="8" xfId="1" applyNumberFormat="1" applyFont="1" applyBorder="1" applyAlignment="1">
      <alignment horizontal="center" vertical="center"/>
    </xf>
    <xf numFmtId="40" fontId="5" fillId="0" borderId="0" xfId="1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32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0" fontId="3" fillId="0" borderId="39" xfId="1" applyNumberFormat="1" applyFont="1" applyBorder="1" applyAlignment="1">
      <alignment horizontal="center" vertical="center"/>
    </xf>
    <xf numFmtId="40" fontId="3" fillId="0" borderId="40" xfId="1" applyNumberFormat="1" applyFont="1" applyBorder="1" applyAlignment="1">
      <alignment horizontal="center" vertical="center"/>
    </xf>
    <xf numFmtId="40" fontId="3" fillId="0" borderId="41" xfId="1" applyNumberFormat="1" applyFont="1" applyBorder="1" applyAlignment="1">
      <alignment horizontal="center" vertical="center"/>
    </xf>
    <xf numFmtId="0" fontId="6" fillId="0" borderId="38" xfId="0" quotePrefix="1" applyFont="1" applyBorder="1" applyAlignment="1">
      <alignment horizontal="center" vertical="top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3" fillId="0" borderId="39" xfId="0" applyFont="1" applyBorder="1">
      <alignment vertical="center"/>
    </xf>
    <xf numFmtId="0" fontId="3" fillId="0" borderId="37" xfId="0" applyFont="1" applyBorder="1">
      <alignment vertical="center"/>
    </xf>
    <xf numFmtId="2" fontId="3" fillId="0" borderId="40" xfId="0" applyNumberFormat="1" applyFont="1" applyFill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0" xfId="0" applyNumberFormat="1" applyFont="1" applyFill="1" applyBorder="1" applyAlignment="1">
      <alignment horizontal="center" vertical="center"/>
    </xf>
    <xf numFmtId="40" fontId="3" fillId="2" borderId="40" xfId="1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40" fontId="3" fillId="0" borderId="27" xfId="1" applyNumberFormat="1" applyFont="1" applyBorder="1" applyAlignment="1">
      <alignment horizontal="center" vertical="center"/>
    </xf>
    <xf numFmtId="40" fontId="3" fillId="0" borderId="29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0" fontId="3" fillId="0" borderId="20" xfId="1" applyNumberFormat="1" applyFont="1" applyBorder="1" applyAlignment="1">
      <alignment horizontal="center" vertical="center"/>
    </xf>
    <xf numFmtId="40" fontId="3" fillId="0" borderId="21" xfId="1" applyNumberFormat="1" applyFont="1" applyBorder="1" applyAlignment="1">
      <alignment horizontal="center" vertical="center"/>
    </xf>
    <xf numFmtId="40" fontId="3" fillId="0" borderId="22" xfId="1" applyNumberFormat="1" applyFont="1" applyBorder="1" applyAlignment="1">
      <alignment horizontal="center" vertical="center"/>
    </xf>
    <xf numFmtId="40" fontId="3" fillId="0" borderId="23" xfId="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view="pageBreakPreview" zoomScale="70" zoomScaleNormal="80" zoomScaleSheetLayoutView="70" workbookViewId="0"/>
  </sheetViews>
  <sheetFormatPr defaultRowHeight="13.5" x14ac:dyDescent="0.15"/>
  <cols>
    <col min="1" max="1" width="15.375" customWidth="1"/>
    <col min="2" max="2" width="8.75" bestFit="1" customWidth="1"/>
    <col min="3" max="3" width="9.75" bestFit="1" customWidth="1"/>
    <col min="4" max="4" width="6.25" bestFit="1" customWidth="1"/>
    <col min="5" max="5" width="19.25" customWidth="1"/>
    <col min="6" max="6" width="10.75" customWidth="1"/>
    <col min="7" max="7" width="17" bestFit="1" customWidth="1"/>
    <col min="8" max="8" width="10.625" bestFit="1" customWidth="1"/>
    <col min="9" max="9" width="9.625" bestFit="1" customWidth="1"/>
    <col min="10" max="10" width="15.5" bestFit="1" customWidth="1"/>
    <col min="11" max="11" width="10.625" bestFit="1" customWidth="1"/>
    <col min="12" max="12" width="9.625" bestFit="1" customWidth="1"/>
    <col min="13" max="13" width="15.375" bestFit="1" customWidth="1"/>
    <col min="14" max="14" width="13.625" bestFit="1" customWidth="1"/>
    <col min="15" max="15" width="14.125" bestFit="1" customWidth="1"/>
  </cols>
  <sheetData>
    <row r="1" spans="1:15" ht="18.75" x14ac:dyDescent="0.1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 t="s">
        <v>46</v>
      </c>
    </row>
    <row r="2" spans="1:15" ht="28.5" x14ac:dyDescent="0.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8.7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4" spans="1:15" ht="24.75" x14ac:dyDescent="0.15">
      <c r="A4" s="37" t="s">
        <v>54</v>
      </c>
      <c r="B4" s="1"/>
      <c r="C4" s="1"/>
      <c r="D4" s="1"/>
      <c r="E4" s="1"/>
      <c r="F4" s="1"/>
      <c r="G4" s="1"/>
      <c r="H4" s="1"/>
      <c r="I4" s="49"/>
      <c r="J4" s="49"/>
      <c r="K4" s="47" t="s">
        <v>16</v>
      </c>
      <c r="L4" s="47"/>
      <c r="M4" s="48"/>
      <c r="N4" s="48"/>
      <c r="O4" s="48"/>
    </row>
    <row r="5" spans="1:15" ht="19.5" customHeight="1" thickBot="1" x14ac:dyDescent="0.2">
      <c r="A5" s="37"/>
      <c r="B5" s="1"/>
      <c r="C5" s="1"/>
      <c r="D5" s="1"/>
      <c r="E5" s="1"/>
      <c r="F5" s="1"/>
      <c r="G5" s="1"/>
      <c r="H5" s="1"/>
      <c r="I5" s="49"/>
      <c r="J5" s="49"/>
      <c r="K5" s="49"/>
      <c r="L5" s="49"/>
      <c r="M5" s="88"/>
      <c r="N5" s="88"/>
      <c r="O5" s="88"/>
    </row>
    <row r="6" spans="1:15" ht="23.25" thickBot="1" x14ac:dyDescent="0.2">
      <c r="A6" s="6" t="s">
        <v>52</v>
      </c>
      <c r="B6" s="1"/>
      <c r="C6" s="1"/>
      <c r="D6" s="1"/>
      <c r="E6" s="89" t="s">
        <v>53</v>
      </c>
      <c r="F6" s="1"/>
      <c r="G6" s="1"/>
      <c r="H6" s="1"/>
      <c r="I6" s="49"/>
      <c r="J6" s="49"/>
      <c r="K6" s="49"/>
      <c r="L6" s="49"/>
      <c r="M6" s="88"/>
      <c r="N6" s="88"/>
      <c r="O6" s="88"/>
    </row>
    <row r="7" spans="1:15" ht="18.7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x14ac:dyDescent="0.15">
      <c r="A8" s="20" t="s">
        <v>50</v>
      </c>
      <c r="B8" s="50" t="str">
        <f>IF($E$6="税込み単価","（税込み金額で記入）","（税抜き金額で記入）")</f>
        <v>（税込み金額で記入）</v>
      </c>
      <c r="C8" s="50"/>
      <c r="D8" s="59"/>
      <c r="E8" s="15"/>
      <c r="F8" s="15"/>
      <c r="G8" s="15"/>
      <c r="H8" s="1"/>
      <c r="I8" s="1"/>
      <c r="J8" s="1"/>
      <c r="K8" s="1"/>
      <c r="L8" s="1"/>
      <c r="M8" s="1"/>
      <c r="N8" s="1"/>
      <c r="O8" s="1"/>
    </row>
    <row r="9" spans="1:15" ht="19.5" thickBot="1" x14ac:dyDescent="0.2">
      <c r="A9" s="2"/>
      <c r="B9" s="2"/>
      <c r="C9" s="2"/>
      <c r="D9" s="2"/>
      <c r="E9" s="2"/>
      <c r="F9" s="2"/>
      <c r="G9" s="2"/>
      <c r="H9" s="3"/>
      <c r="I9" s="1"/>
      <c r="J9" s="1"/>
      <c r="K9" s="1"/>
      <c r="L9" s="1"/>
      <c r="M9" s="1"/>
      <c r="N9" s="1"/>
      <c r="O9" s="1"/>
    </row>
    <row r="10" spans="1:15" ht="18.75" x14ac:dyDescent="0.15">
      <c r="A10" s="57" t="s">
        <v>7</v>
      </c>
      <c r="B10" s="108"/>
      <c r="C10" s="109"/>
      <c r="D10" s="3"/>
      <c r="E10" s="3"/>
      <c r="F10" s="1"/>
      <c r="G10" s="4"/>
      <c r="H10" s="4"/>
      <c r="I10" s="1"/>
      <c r="J10" s="1"/>
      <c r="K10" s="1"/>
      <c r="L10" s="1"/>
      <c r="M10" s="1"/>
      <c r="N10" s="1"/>
      <c r="O10" s="1"/>
    </row>
    <row r="11" spans="1:15" ht="19.5" thickBot="1" x14ac:dyDescent="0.2">
      <c r="A11" s="58" t="s">
        <v>2</v>
      </c>
      <c r="B11" s="110"/>
      <c r="C11" s="111"/>
      <c r="D11" s="3"/>
      <c r="E11" s="3"/>
      <c r="F11" s="4"/>
      <c r="G11" s="4"/>
      <c r="H11" s="4"/>
      <c r="I11" s="1"/>
      <c r="J11" s="1"/>
      <c r="K11" s="1"/>
      <c r="L11" s="1"/>
      <c r="M11" s="1"/>
      <c r="N11" s="1"/>
      <c r="O11" s="1"/>
    </row>
    <row r="12" spans="1:15" ht="18.75" x14ac:dyDescent="0.15">
      <c r="A12" s="1"/>
      <c r="B12" s="1"/>
      <c r="C12" s="1"/>
      <c r="D12" s="1"/>
      <c r="E12" s="1"/>
      <c r="F12" s="1"/>
      <c r="G12" s="1"/>
      <c r="H12" s="5"/>
      <c r="I12" s="1"/>
      <c r="J12" s="1"/>
      <c r="K12" s="1"/>
      <c r="L12" s="1"/>
      <c r="M12" s="1"/>
      <c r="N12" s="1"/>
      <c r="O12" s="1"/>
    </row>
    <row r="13" spans="1:15" ht="19.5" x14ac:dyDescent="0.15">
      <c r="A13" s="6" t="s">
        <v>51</v>
      </c>
      <c r="B13" s="50" t="str">
        <f>IF($E$6="税込み単価","（税込み金額で記入）","（税抜き金額で記入）")</f>
        <v>（税込み金額で記入）</v>
      </c>
      <c r="C13" s="50"/>
      <c r="D13" s="5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.5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.75" x14ac:dyDescent="0.15">
      <c r="A15" s="55" t="s">
        <v>4</v>
      </c>
      <c r="B15" s="112" t="s">
        <v>8</v>
      </c>
      <c r="C15" s="113"/>
      <c r="D15" s="112" t="s">
        <v>9</v>
      </c>
      <c r="E15" s="114"/>
      <c r="F15" s="11"/>
      <c r="G15" s="11"/>
      <c r="H15" s="64"/>
      <c r="I15" s="64"/>
      <c r="J15" s="11"/>
      <c r="K15" s="11"/>
      <c r="L15" s="11"/>
      <c r="M15" s="11"/>
      <c r="N15" s="11"/>
      <c r="O15" s="1"/>
    </row>
    <row r="16" spans="1:15" ht="19.5" thickBot="1" x14ac:dyDescent="0.2">
      <c r="A16" s="18" t="s">
        <v>13</v>
      </c>
      <c r="B16" s="103"/>
      <c r="C16" s="104"/>
      <c r="D16" s="105"/>
      <c r="E16" s="106"/>
      <c r="F16" s="11"/>
      <c r="G16" s="11"/>
      <c r="H16" s="64"/>
      <c r="I16" s="64"/>
      <c r="J16" s="11"/>
      <c r="K16" s="11"/>
      <c r="L16" s="11"/>
      <c r="M16" s="11"/>
      <c r="N16" s="11"/>
      <c r="O16" s="1"/>
    </row>
    <row r="17" spans="1:15" ht="18.75" x14ac:dyDescent="0.15">
      <c r="A17" s="11"/>
      <c r="B17" s="11"/>
      <c r="C17" s="11"/>
      <c r="D17" s="11"/>
      <c r="E17" s="11"/>
      <c r="F17" s="11"/>
      <c r="G17" s="11"/>
      <c r="H17" s="16"/>
      <c r="I17" s="3"/>
      <c r="J17" s="11"/>
      <c r="K17" s="11"/>
      <c r="L17" s="11"/>
      <c r="M17" s="11"/>
      <c r="N17" s="11"/>
      <c r="O17" s="1"/>
    </row>
    <row r="18" spans="1:15" ht="18.75" x14ac:dyDescent="0.15">
      <c r="A18" s="92" t="s">
        <v>0</v>
      </c>
      <c r="B18" s="95" t="s">
        <v>21</v>
      </c>
      <c r="C18" s="96"/>
      <c r="D18" s="96"/>
      <c r="E18" s="96"/>
      <c r="F18" s="96"/>
      <c r="G18" s="97"/>
      <c r="H18" s="95" t="s">
        <v>22</v>
      </c>
      <c r="I18" s="96"/>
      <c r="J18" s="96"/>
      <c r="K18" s="96"/>
      <c r="L18" s="96"/>
      <c r="M18" s="96"/>
      <c r="N18" s="97"/>
      <c r="O18" s="51"/>
    </row>
    <row r="19" spans="1:15" ht="18.75" customHeight="1" x14ac:dyDescent="0.15">
      <c r="A19" s="93"/>
      <c r="B19" s="95" t="s">
        <v>17</v>
      </c>
      <c r="C19" s="96"/>
      <c r="D19" s="96"/>
      <c r="E19" s="97"/>
      <c r="F19" s="92" t="s">
        <v>33</v>
      </c>
      <c r="G19" s="36"/>
      <c r="H19" s="98" t="s">
        <v>19</v>
      </c>
      <c r="I19" s="99"/>
      <c r="J19" s="100"/>
      <c r="K19" s="95" t="s">
        <v>20</v>
      </c>
      <c r="L19" s="96"/>
      <c r="M19" s="96"/>
      <c r="N19" s="65"/>
      <c r="O19" s="52"/>
    </row>
    <row r="20" spans="1:15" ht="18.75" customHeight="1" x14ac:dyDescent="0.15">
      <c r="A20" s="93"/>
      <c r="B20" s="27" t="s">
        <v>3</v>
      </c>
      <c r="C20" s="69" t="s">
        <v>12</v>
      </c>
      <c r="D20" s="101" t="s">
        <v>25</v>
      </c>
      <c r="E20" s="21" t="s">
        <v>35</v>
      </c>
      <c r="F20" s="93"/>
      <c r="G20" s="53" t="s">
        <v>14</v>
      </c>
      <c r="H20" s="61" t="s">
        <v>18</v>
      </c>
      <c r="I20" s="78" t="s">
        <v>12</v>
      </c>
      <c r="J20" s="62" t="s">
        <v>34</v>
      </c>
      <c r="K20" s="61" t="s">
        <v>18</v>
      </c>
      <c r="L20" s="78" t="s">
        <v>12</v>
      </c>
      <c r="M20" s="63" t="s">
        <v>34</v>
      </c>
      <c r="N20" s="53" t="s">
        <v>14</v>
      </c>
      <c r="O20" s="60" t="s">
        <v>15</v>
      </c>
    </row>
    <row r="21" spans="1:15" ht="18.75" customHeight="1" x14ac:dyDescent="0.15">
      <c r="A21" s="93"/>
      <c r="B21" s="27" t="s">
        <v>10</v>
      </c>
      <c r="C21" s="70" t="s">
        <v>11</v>
      </c>
      <c r="D21" s="102"/>
      <c r="E21" s="21" t="s">
        <v>11</v>
      </c>
      <c r="F21" s="53" t="s">
        <v>11</v>
      </c>
      <c r="G21" s="53" t="s">
        <v>11</v>
      </c>
      <c r="H21" s="61" t="s">
        <v>5</v>
      </c>
      <c r="I21" s="70" t="s">
        <v>13</v>
      </c>
      <c r="J21" s="17" t="s">
        <v>6</v>
      </c>
      <c r="K21" s="61" t="s">
        <v>5</v>
      </c>
      <c r="L21" s="70" t="s">
        <v>13</v>
      </c>
      <c r="M21" s="17" t="s">
        <v>6</v>
      </c>
      <c r="N21" s="53" t="s">
        <v>11</v>
      </c>
      <c r="O21" s="53" t="s">
        <v>6</v>
      </c>
    </row>
    <row r="22" spans="1:15" ht="18.75" customHeight="1" x14ac:dyDescent="0.15">
      <c r="A22" s="94"/>
      <c r="B22" s="14" t="s">
        <v>23</v>
      </c>
      <c r="C22" s="71" t="s">
        <v>24</v>
      </c>
      <c r="D22" s="75" t="s">
        <v>26</v>
      </c>
      <c r="E22" s="26" t="s">
        <v>47</v>
      </c>
      <c r="F22" s="54" t="s">
        <v>27</v>
      </c>
      <c r="G22" s="54" t="s">
        <v>28</v>
      </c>
      <c r="H22" s="32" t="s">
        <v>29</v>
      </c>
      <c r="I22" s="71" t="s">
        <v>30</v>
      </c>
      <c r="J22" s="56" t="s">
        <v>48</v>
      </c>
      <c r="K22" s="32" t="s">
        <v>31</v>
      </c>
      <c r="L22" s="71" t="s">
        <v>32</v>
      </c>
      <c r="M22" s="56" t="s">
        <v>49</v>
      </c>
      <c r="N22" s="54" t="s">
        <v>39</v>
      </c>
      <c r="O22" s="54" t="s">
        <v>36</v>
      </c>
    </row>
    <row r="23" spans="1:15" ht="18.75" x14ac:dyDescent="0.15">
      <c r="A23" s="115">
        <v>43556</v>
      </c>
      <c r="B23" s="41">
        <v>852</v>
      </c>
      <c r="C23" s="72" t="str">
        <f>IF($B$10="","",$B$10)</f>
        <v/>
      </c>
      <c r="D23" s="72">
        <v>0.85</v>
      </c>
      <c r="E23" s="25" t="str">
        <f>IF(C23="","",B23*C23*D23)</f>
        <v/>
      </c>
      <c r="F23" s="22"/>
      <c r="G23" s="42" t="str">
        <f>IF(E23="","",E23-F23)</f>
        <v/>
      </c>
      <c r="H23" s="40"/>
      <c r="I23" s="79"/>
      <c r="J23" s="66"/>
      <c r="K23" s="40">
        <v>134000</v>
      </c>
      <c r="L23" s="84" t="str">
        <f>IF($D$16="","",$D$16)</f>
        <v/>
      </c>
      <c r="M23" s="43" t="str">
        <f>IF(L23="","",ROUNDDOWN(K23*L23,2))</f>
        <v/>
      </c>
      <c r="N23" s="44" t="str">
        <f>M23</f>
        <v/>
      </c>
      <c r="O23" s="7" t="str">
        <f>IF(N23="","",INT(+G23+N23))</f>
        <v/>
      </c>
    </row>
    <row r="24" spans="1:15" ht="18.75" x14ac:dyDescent="0.15">
      <c r="A24" s="115">
        <v>43586</v>
      </c>
      <c r="B24" s="33">
        <v>852</v>
      </c>
      <c r="C24" s="73" t="str">
        <f t="shared" ref="C24:C34" si="0">IF($B$10="","",$B$10)</f>
        <v/>
      </c>
      <c r="D24" s="76">
        <v>0.85</v>
      </c>
      <c r="E24" s="25" t="str">
        <f t="shared" ref="E24:E34" si="1">IF(C24="","",B24*C24*D24)</f>
        <v/>
      </c>
      <c r="F24" s="23"/>
      <c r="G24" s="42" t="str">
        <f t="shared" ref="G24:G34" si="2">IF(E24="","",E24-F24)</f>
        <v/>
      </c>
      <c r="H24" s="28"/>
      <c r="I24" s="79"/>
      <c r="J24" s="67"/>
      <c r="K24" s="28">
        <v>122000</v>
      </c>
      <c r="L24" s="85" t="str">
        <f t="shared" ref="L24:L25" si="3">IF($D$16="","",$D$16)</f>
        <v/>
      </c>
      <c r="M24" s="43" t="str">
        <f t="shared" ref="M24:M25" si="4">IF(L24="","",ROUNDDOWN(K24*L24,2))</f>
        <v/>
      </c>
      <c r="N24" s="45" t="str">
        <f t="shared" ref="N24:N25" si="5">M24</f>
        <v/>
      </c>
      <c r="O24" s="8" t="str">
        <f t="shared" ref="O24:O25" si="6">IF(N24="","",INT(+G24+N24))</f>
        <v/>
      </c>
    </row>
    <row r="25" spans="1:15" ht="18.75" x14ac:dyDescent="0.15">
      <c r="A25" s="115">
        <v>43617</v>
      </c>
      <c r="B25" s="33">
        <v>852</v>
      </c>
      <c r="C25" s="73" t="str">
        <f t="shared" si="0"/>
        <v/>
      </c>
      <c r="D25" s="76">
        <v>0.85</v>
      </c>
      <c r="E25" s="25" t="str">
        <f t="shared" si="1"/>
        <v/>
      </c>
      <c r="F25" s="23"/>
      <c r="G25" s="42" t="str">
        <f t="shared" si="2"/>
        <v/>
      </c>
      <c r="H25" s="40"/>
      <c r="I25" s="80"/>
      <c r="J25" s="66"/>
      <c r="K25" s="28">
        <v>162000</v>
      </c>
      <c r="L25" s="85" t="str">
        <f t="shared" si="3"/>
        <v/>
      </c>
      <c r="M25" s="43" t="str">
        <f t="shared" si="4"/>
        <v/>
      </c>
      <c r="N25" s="45" t="str">
        <f t="shared" si="5"/>
        <v/>
      </c>
      <c r="O25" s="8" t="str">
        <f t="shared" si="6"/>
        <v/>
      </c>
    </row>
    <row r="26" spans="1:15" ht="18.75" x14ac:dyDescent="0.15">
      <c r="A26" s="115">
        <v>43647</v>
      </c>
      <c r="B26" s="33">
        <v>852</v>
      </c>
      <c r="C26" s="73" t="str">
        <f t="shared" si="0"/>
        <v/>
      </c>
      <c r="D26" s="76">
        <v>0.85</v>
      </c>
      <c r="E26" s="25" t="str">
        <f t="shared" si="1"/>
        <v/>
      </c>
      <c r="F26" s="23"/>
      <c r="G26" s="42" t="str">
        <f t="shared" si="2"/>
        <v/>
      </c>
      <c r="H26" s="28">
        <v>228000</v>
      </c>
      <c r="I26" s="81" t="str">
        <f>IF($B$16="","",$B$16)</f>
        <v/>
      </c>
      <c r="J26" s="38" t="str">
        <f>IF(I26="","",ROUNDDOWN(H26*I26,2))</f>
        <v/>
      </c>
      <c r="K26" s="28"/>
      <c r="L26" s="86"/>
      <c r="M26" s="38"/>
      <c r="N26" s="45" t="str">
        <f>J26</f>
        <v/>
      </c>
      <c r="O26" s="8" t="str">
        <f>IF(N26="","",INT(+G26+N26))</f>
        <v/>
      </c>
    </row>
    <row r="27" spans="1:15" ht="18.75" x14ac:dyDescent="0.15">
      <c r="A27" s="115">
        <v>43678</v>
      </c>
      <c r="B27" s="33">
        <v>852</v>
      </c>
      <c r="C27" s="73" t="str">
        <f t="shared" si="0"/>
        <v/>
      </c>
      <c r="D27" s="76">
        <v>0.85</v>
      </c>
      <c r="E27" s="25" t="str">
        <f t="shared" si="1"/>
        <v/>
      </c>
      <c r="F27" s="23"/>
      <c r="G27" s="42" t="str">
        <f t="shared" si="2"/>
        <v/>
      </c>
      <c r="H27" s="28">
        <v>190000</v>
      </c>
      <c r="I27" s="81" t="str">
        <f t="shared" ref="I27:I28" si="7">IF($B$16="","",$B$16)</f>
        <v/>
      </c>
      <c r="J27" s="38" t="str">
        <f t="shared" ref="J27:J28" si="8">IF(I27="","",ROUNDDOWN(H27*I27,2))</f>
        <v/>
      </c>
      <c r="K27" s="28"/>
      <c r="L27" s="86"/>
      <c r="M27" s="38"/>
      <c r="N27" s="45" t="str">
        <f t="shared" ref="N27:N28" si="9">J27</f>
        <v/>
      </c>
      <c r="O27" s="8" t="str">
        <f t="shared" ref="O27:O34" si="10">IF(N27="","",INT(+G27+N27))</f>
        <v/>
      </c>
    </row>
    <row r="28" spans="1:15" ht="18.75" x14ac:dyDescent="0.15">
      <c r="A28" s="115">
        <v>43709</v>
      </c>
      <c r="B28" s="33">
        <v>852</v>
      </c>
      <c r="C28" s="73" t="str">
        <f t="shared" si="0"/>
        <v/>
      </c>
      <c r="D28" s="76">
        <v>0.85</v>
      </c>
      <c r="E28" s="25" t="str">
        <f t="shared" si="1"/>
        <v/>
      </c>
      <c r="F28" s="23"/>
      <c r="G28" s="42" t="str">
        <f t="shared" si="2"/>
        <v/>
      </c>
      <c r="H28" s="28">
        <v>144000</v>
      </c>
      <c r="I28" s="81" t="str">
        <f t="shared" si="7"/>
        <v/>
      </c>
      <c r="J28" s="38" t="str">
        <f t="shared" si="8"/>
        <v/>
      </c>
      <c r="K28" s="28"/>
      <c r="L28" s="86"/>
      <c r="M28" s="38"/>
      <c r="N28" s="45" t="str">
        <f t="shared" si="9"/>
        <v/>
      </c>
      <c r="O28" s="8" t="str">
        <f t="shared" si="10"/>
        <v/>
      </c>
    </row>
    <row r="29" spans="1:15" ht="18.75" x14ac:dyDescent="0.15">
      <c r="A29" s="115">
        <v>43739</v>
      </c>
      <c r="B29" s="33">
        <v>852</v>
      </c>
      <c r="C29" s="73" t="str">
        <f t="shared" si="0"/>
        <v/>
      </c>
      <c r="D29" s="76">
        <v>0.85</v>
      </c>
      <c r="E29" s="25" t="str">
        <f t="shared" si="1"/>
        <v/>
      </c>
      <c r="F29" s="23"/>
      <c r="G29" s="42" t="str">
        <f t="shared" si="2"/>
        <v/>
      </c>
      <c r="H29" s="28"/>
      <c r="I29" s="82"/>
      <c r="J29" s="67"/>
      <c r="K29" s="28">
        <v>130000</v>
      </c>
      <c r="L29" s="85" t="str">
        <f t="shared" ref="L29:L34" si="11">IF($D$16="","",$D$16)</f>
        <v/>
      </c>
      <c r="M29" s="38" t="str">
        <f t="shared" ref="M29:M34" si="12">IF(L29="","",ROUNDDOWN(K29*L29,2))</f>
        <v/>
      </c>
      <c r="N29" s="45" t="str">
        <f t="shared" ref="N29:N34" si="13">M29</f>
        <v/>
      </c>
      <c r="O29" s="8" t="str">
        <f t="shared" si="10"/>
        <v/>
      </c>
    </row>
    <row r="30" spans="1:15" ht="18.75" x14ac:dyDescent="0.15">
      <c r="A30" s="115">
        <v>43770</v>
      </c>
      <c r="B30" s="33">
        <v>852</v>
      </c>
      <c r="C30" s="73" t="str">
        <f t="shared" si="0"/>
        <v/>
      </c>
      <c r="D30" s="76">
        <v>0.85</v>
      </c>
      <c r="E30" s="25" t="str">
        <f t="shared" si="1"/>
        <v/>
      </c>
      <c r="F30" s="23"/>
      <c r="G30" s="42" t="str">
        <f t="shared" si="2"/>
        <v/>
      </c>
      <c r="H30" s="28"/>
      <c r="I30" s="82"/>
      <c r="J30" s="67"/>
      <c r="K30" s="28">
        <v>156000</v>
      </c>
      <c r="L30" s="85" t="str">
        <f t="shared" si="11"/>
        <v/>
      </c>
      <c r="M30" s="38" t="str">
        <f t="shared" si="12"/>
        <v/>
      </c>
      <c r="N30" s="45" t="str">
        <f t="shared" si="13"/>
        <v/>
      </c>
      <c r="O30" s="8" t="str">
        <f t="shared" si="10"/>
        <v/>
      </c>
    </row>
    <row r="31" spans="1:15" ht="18.75" x14ac:dyDescent="0.15">
      <c r="A31" s="115">
        <v>43800</v>
      </c>
      <c r="B31" s="33">
        <v>852</v>
      </c>
      <c r="C31" s="73" t="str">
        <f t="shared" si="0"/>
        <v/>
      </c>
      <c r="D31" s="76">
        <v>0.85</v>
      </c>
      <c r="E31" s="25" t="str">
        <f t="shared" si="1"/>
        <v/>
      </c>
      <c r="F31" s="23"/>
      <c r="G31" s="42" t="str">
        <f t="shared" si="2"/>
        <v/>
      </c>
      <c r="H31" s="28"/>
      <c r="I31" s="82"/>
      <c r="J31" s="67"/>
      <c r="K31" s="28">
        <v>176000</v>
      </c>
      <c r="L31" s="85" t="str">
        <f t="shared" si="11"/>
        <v/>
      </c>
      <c r="M31" s="38" t="str">
        <f t="shared" si="12"/>
        <v/>
      </c>
      <c r="N31" s="45" t="str">
        <f t="shared" si="13"/>
        <v/>
      </c>
      <c r="O31" s="8" t="str">
        <f t="shared" si="10"/>
        <v/>
      </c>
    </row>
    <row r="32" spans="1:15" ht="18.75" x14ac:dyDescent="0.15">
      <c r="A32" s="115">
        <v>43831</v>
      </c>
      <c r="B32" s="33">
        <v>852</v>
      </c>
      <c r="C32" s="73" t="str">
        <f t="shared" si="0"/>
        <v/>
      </c>
      <c r="D32" s="76">
        <v>0.85</v>
      </c>
      <c r="E32" s="25" t="str">
        <f t="shared" si="1"/>
        <v/>
      </c>
      <c r="F32" s="23"/>
      <c r="G32" s="42" t="str">
        <f t="shared" si="2"/>
        <v/>
      </c>
      <c r="H32" s="28"/>
      <c r="I32" s="82"/>
      <c r="J32" s="67"/>
      <c r="K32" s="28">
        <v>196000</v>
      </c>
      <c r="L32" s="85" t="str">
        <f t="shared" si="11"/>
        <v/>
      </c>
      <c r="M32" s="38" t="str">
        <f t="shared" si="12"/>
        <v/>
      </c>
      <c r="N32" s="45" t="str">
        <f t="shared" si="13"/>
        <v/>
      </c>
      <c r="O32" s="8" t="str">
        <f t="shared" si="10"/>
        <v/>
      </c>
    </row>
    <row r="33" spans="1:15" ht="18.75" x14ac:dyDescent="0.15">
      <c r="A33" s="115">
        <v>43862</v>
      </c>
      <c r="B33" s="33">
        <v>852</v>
      </c>
      <c r="C33" s="73" t="str">
        <f t="shared" si="0"/>
        <v/>
      </c>
      <c r="D33" s="76">
        <v>0.85</v>
      </c>
      <c r="E33" s="25" t="str">
        <f t="shared" si="1"/>
        <v/>
      </c>
      <c r="F33" s="23"/>
      <c r="G33" s="42" t="str">
        <f t="shared" si="2"/>
        <v/>
      </c>
      <c r="H33" s="28"/>
      <c r="I33" s="82"/>
      <c r="J33" s="67"/>
      <c r="K33" s="28">
        <v>169000</v>
      </c>
      <c r="L33" s="85" t="str">
        <f t="shared" si="11"/>
        <v/>
      </c>
      <c r="M33" s="38" t="str">
        <f t="shared" si="12"/>
        <v/>
      </c>
      <c r="N33" s="45" t="str">
        <f t="shared" si="13"/>
        <v/>
      </c>
      <c r="O33" s="8" t="str">
        <f t="shared" si="10"/>
        <v/>
      </c>
    </row>
    <row r="34" spans="1:15" ht="18.75" x14ac:dyDescent="0.15">
      <c r="A34" s="115">
        <v>43891</v>
      </c>
      <c r="B34" s="33">
        <v>852</v>
      </c>
      <c r="C34" s="74" t="str">
        <f t="shared" si="0"/>
        <v/>
      </c>
      <c r="D34" s="77">
        <v>0.85</v>
      </c>
      <c r="E34" s="34" t="str">
        <f t="shared" si="1"/>
        <v/>
      </c>
      <c r="F34" s="24"/>
      <c r="G34" s="42" t="str">
        <f t="shared" si="2"/>
        <v/>
      </c>
      <c r="H34" s="29"/>
      <c r="I34" s="83"/>
      <c r="J34" s="68"/>
      <c r="K34" s="29">
        <v>146000</v>
      </c>
      <c r="L34" s="87" t="str">
        <f t="shared" si="11"/>
        <v/>
      </c>
      <c r="M34" s="39" t="str">
        <f t="shared" si="12"/>
        <v/>
      </c>
      <c r="N34" s="46" t="str">
        <f t="shared" si="13"/>
        <v/>
      </c>
      <c r="O34" s="9" t="str">
        <f t="shared" si="10"/>
        <v/>
      </c>
    </row>
    <row r="35" spans="1:15" ht="18.75" x14ac:dyDescent="0.15">
      <c r="A35" s="30" t="s">
        <v>37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0" t="str">
        <f>IF(N23="","",SUM(O23:O34))</f>
        <v/>
      </c>
    </row>
    <row r="36" spans="1:15" ht="18.75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9.5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4" thickTop="1" thickBot="1" x14ac:dyDescent="0.2">
      <c r="A38" s="35" t="s">
        <v>38</v>
      </c>
      <c r="B38" s="35"/>
      <c r="C38" s="35"/>
      <c r="D38" s="35"/>
      <c r="E38" s="35"/>
      <c r="G38" s="90" t="str">
        <f>O35</f>
        <v/>
      </c>
      <c r="H38" s="91"/>
      <c r="I38" s="35" t="str">
        <f>IF($E$6="税抜き単価","＝入札書記載金額","")</f>
        <v/>
      </c>
      <c r="J38" s="35"/>
      <c r="L38" s="1"/>
      <c r="M38" s="1"/>
      <c r="N38" s="1"/>
      <c r="O38" s="1"/>
    </row>
    <row r="39" spans="1:15" ht="24" thickTop="1" thickBot="1" x14ac:dyDescent="0.2">
      <c r="A39" s="35" t="str">
        <f>IF($E$6="税抜き単価","","入札金額（S）＝（R）の108分の100に相当する金額")</f>
        <v>入札金額（S）＝（R）の108分の100に相当する金額</v>
      </c>
      <c r="B39" s="35"/>
      <c r="C39" s="35"/>
      <c r="D39" s="35"/>
      <c r="E39" s="35"/>
      <c r="G39" s="90" t="str">
        <f>IF($E$6="税抜き単価","",(IF(G38="","",ROUNDUP(G38/108*100,0))))</f>
        <v/>
      </c>
      <c r="H39" s="91"/>
      <c r="I39" s="35" t="str">
        <f>IF($E$6="税込み単価","＝入札書記載金額","")</f>
        <v>＝入札書記載金額</v>
      </c>
      <c r="J39" s="35"/>
      <c r="L39" s="1"/>
      <c r="M39" s="1"/>
      <c r="N39" s="1"/>
      <c r="O39" s="1"/>
    </row>
    <row r="40" spans="1:15" ht="19.5" thickTop="1" x14ac:dyDescent="0.15">
      <c r="A40" s="1"/>
      <c r="B40" s="1"/>
      <c r="C40" s="1"/>
      <c r="D40" s="1"/>
      <c r="E40" s="1"/>
      <c r="F40" s="19"/>
      <c r="G40" s="1"/>
      <c r="H40" s="1"/>
      <c r="I40" s="1"/>
      <c r="J40" s="1"/>
      <c r="K40" s="1"/>
      <c r="L40" s="1"/>
      <c r="M40" s="1"/>
      <c r="N40" s="1"/>
      <c r="O40" s="1"/>
    </row>
    <row r="41" spans="1:15" ht="18.7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 x14ac:dyDescent="0.15">
      <c r="A42" s="1" t="s">
        <v>43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 x14ac:dyDescent="0.15">
      <c r="A43" s="1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 x14ac:dyDescent="0.15">
      <c r="A44" s="1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 x14ac:dyDescent="0.15">
      <c r="A45" s="1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 x14ac:dyDescent="0.15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4">
    <mergeCell ref="B16:C16"/>
    <mergeCell ref="D16:E16"/>
    <mergeCell ref="A2:O2"/>
    <mergeCell ref="B10:C11"/>
    <mergeCell ref="B15:C15"/>
    <mergeCell ref="D15:E15"/>
    <mergeCell ref="A18:A22"/>
    <mergeCell ref="B18:G18"/>
    <mergeCell ref="H18:N18"/>
    <mergeCell ref="B19:E19"/>
    <mergeCell ref="F19:F20"/>
    <mergeCell ref="H19:J19"/>
    <mergeCell ref="K19:M19"/>
    <mergeCell ref="D20:D21"/>
  </mergeCells>
  <phoneticPr fontId="11"/>
  <dataValidations count="1">
    <dataValidation type="list" allowBlank="1" showInputMessage="1" showErrorMessage="1" sqref="E6">
      <formula1>"税込み単価,税抜き単価"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内訳書（計算書）</dc:title>
  <dc:creator/>
  <cp:lastModifiedBy/>
  <dcterms:created xsi:type="dcterms:W3CDTF">2016-12-08T07:53:30Z</dcterms:created>
  <dcterms:modified xsi:type="dcterms:W3CDTF">2018-12-20T09:17:43Z</dcterms:modified>
</cp:coreProperties>
</file>